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15"/>
  <workbookPr autoCompressPictures="0"/>
  <mc:AlternateContent xmlns:mc="http://schemas.openxmlformats.org/markup-compatibility/2006">
    <mc:Choice Requires="x15">
      <x15ac:absPath xmlns:x15ac="http://schemas.microsoft.com/office/spreadsheetml/2010/11/ac" url="D:\Usuarios\edgar.ramirez\Mis documentos\DACI 2019\JDPI\Indicadores MIR\Metas MIR 2019\03 Cierre 2019\Información Centros\"/>
    </mc:Choice>
  </mc:AlternateContent>
  <xr:revisionPtr revIDLastSave="0" documentId="11_022445C358CE2C629DB23A5BBEE65FF55765B716" xr6:coauthVersionLast="45" xr6:coauthVersionMax="45" xr10:uidLastSave="{00000000-0000-0000-0000-000000000000}"/>
  <bookViews>
    <workbookView xWindow="-75" yWindow="0" windowWidth="12375" windowHeight="10020" xr2:uid="{00000000-000D-0000-FFFF-FFFF00000000}"/>
  </bookViews>
  <sheets>
    <sheet name="Concentrado verificación MIR 20" sheetId="1" r:id="rId1"/>
  </sheet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E20" i="1" l="1"/>
  <c r="AE21" i="1"/>
  <c r="AF20" i="1" s="1"/>
  <c r="AE22" i="1"/>
  <c r="AE23" i="1"/>
  <c r="AE26" i="1"/>
  <c r="AE27" i="1"/>
  <c r="AF26" i="1" s="1"/>
  <c r="K30" i="1"/>
  <c r="P30" i="1"/>
  <c r="AE30" i="1"/>
  <c r="AE31" i="1"/>
  <c r="AF30" i="1"/>
  <c r="N28" i="1"/>
  <c r="AE28" i="1"/>
  <c r="AE29" i="1"/>
  <c r="AF28" i="1"/>
  <c r="AE24" i="1"/>
  <c r="AE25" i="1"/>
  <c r="AE18" i="1"/>
  <c r="AE19" i="1"/>
  <c r="AE13" i="1"/>
  <c r="AE14" i="1"/>
  <c r="AE15" i="1"/>
  <c r="AE16" i="1"/>
  <c r="AE17" i="1"/>
  <c r="AF13" i="1"/>
  <c r="AE11" i="1"/>
  <c r="AE12" i="1"/>
  <c r="AF11" i="1"/>
  <c r="AE9" i="1"/>
  <c r="AE10" i="1"/>
  <c r="AE7" i="1"/>
  <c r="AE8" i="1"/>
  <c r="AF7" i="1" l="1"/>
  <c r="AF18" i="1"/>
  <c r="AF24" i="1"/>
  <c r="AF9" i="1"/>
  <c r="AF22" i="1"/>
</calcChain>
</file>

<file path=xl/sharedStrings.xml><?xml version="1.0" encoding="utf-8"?>
<sst xmlns="http://schemas.openxmlformats.org/spreadsheetml/2006/main" count="124" uniqueCount="118">
  <si>
    <t xml:space="preserve">Pp E003 "Investigación Científica, Desarrollo e Innovación" </t>
  </si>
  <si>
    <t>Indicador</t>
  </si>
  <si>
    <t>Definición</t>
  </si>
  <si>
    <t>Método de Cálculo</t>
    <phoneticPr fontId="3" type="noConversion"/>
  </si>
  <si>
    <t>Nom / Dem</t>
  </si>
  <si>
    <t xml:space="preserve">IPICYT </t>
  </si>
  <si>
    <t>CIQA</t>
  </si>
  <si>
    <t>CIMAV</t>
  </si>
  <si>
    <t>CIATEQ</t>
  </si>
  <si>
    <t>CIATEC</t>
  </si>
  <si>
    <t>CIBNOR</t>
  </si>
  <si>
    <t>CIESAS</t>
  </si>
  <si>
    <t>GEO</t>
  </si>
  <si>
    <t>CIDETEQ</t>
  </si>
  <si>
    <t>CIATEJ</t>
  </si>
  <si>
    <t>CIDESI</t>
  </si>
  <si>
    <t>CIAD</t>
  </si>
  <si>
    <t>CICESE</t>
  </si>
  <si>
    <t>CIO</t>
  </si>
  <si>
    <t>MORA</t>
  </si>
  <si>
    <t>CIMAT</t>
  </si>
  <si>
    <t>INFOTEC</t>
  </si>
  <si>
    <t>CICY</t>
  </si>
  <si>
    <t>ECOSUR</t>
  </si>
  <si>
    <t>COLEF</t>
  </si>
  <si>
    <t>INECOL</t>
  </si>
  <si>
    <t>COLSAN</t>
  </si>
  <si>
    <t>INAOE</t>
  </si>
  <si>
    <t>CIDE</t>
  </si>
  <si>
    <t>COMIMSA</t>
  </si>
  <si>
    <t>COLMICH</t>
  </si>
  <si>
    <t>Nom / Dem
TOTAL</t>
  </si>
  <si>
    <t>Meta Alcanzada
2019</t>
  </si>
  <si>
    <t>Meta Programada 2019</t>
  </si>
  <si>
    <t>Comentarios</t>
  </si>
  <si>
    <t>Gasto en Investigación Científica y Desarrollo Experimental (GIDE) ejecutado por la Instituciones de Educación Superior (IES) respecto al Producto Interno Bruto (PIB)</t>
  </si>
  <si>
    <t>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 Este indicador tiene una estrecha vinculación con el compromiso del Gobierno Federal y que se establece con toda precisión en el PND, de alcanzar para el 2018, una inversión del uno por ciento del PIB en investigación científica y tecnológica, donde las IES tienen una participación muy significativa. Está relacionado con la Estrategia 2, del objetivo 6</t>
  </si>
  <si>
    <t>El indicador es una relación expresada como porcentaje. Fórmula de cálculo: IIIES=GIDEIES/PIB x100, donde: IIIES : Índice de inversión en investigación en instituciones de educación superior GIDEIES: Gasto en investigación y desarrollo experimental ejecutado por las IES en el año de referencia. PIB: Producto Interno Bruto en el año de referencia</t>
  </si>
  <si>
    <t>IIES : Índice de inversión en investigación en instituciones de educación superior GIDEIES: Gasto en investigación y desarrollo experimental ejecutado por las IES en el año de referencia</t>
  </si>
  <si>
    <t>N/A</t>
  </si>
  <si>
    <t>La meta alcanzada de este indicador es proporcionada por la DAPyE.</t>
  </si>
  <si>
    <t>PIB: Producto Interno Bruto en el año de referencia</t>
  </si>
  <si>
    <t>Tasa de Variación del Pilar de Innovación del Índice de Competitividad Global del FEM</t>
  </si>
  <si>
    <t>Mide la variación de la puntuación que recibe México en el pilar de innovación del Índice de Competitividad Global del Foro Económico Mundial (FEM)</t>
  </si>
  <si>
    <t>((Puntuación recibida en el pilar de innovación del ICG del FEM en el año t / Puntuación recibida en el pilar de innovación del ICG del FEM en el año t-1) -1)*100</t>
  </si>
  <si>
    <t>Puntuación recibida en el pilar de innovación del ICG del FEM en el año t</t>
  </si>
  <si>
    <t>Puntuación recibida en el pilar de innovación del ICG del FEM en el año t-1</t>
  </si>
  <si>
    <t>Generación de Conocimiento de Calidad</t>
  </si>
  <si>
    <t>El arbitraje por medio de pares de las publicaciones es el mecanismo de la comunidad científica para garantizar la calidad de los artículos. Este indicador Cuantifica la producción de conocimiento científico de calidad, en términos per cápita, que generan los profesores-investigadores ingenieros- tecnólogos titulares mediante la publicación arbitrada de libros, capítulos y artículos.</t>
  </si>
  <si>
    <t>(Suma del número de publicaciones arbitradas en el ejercicio fiscal en curso/ Suma de investigadores en Centros de Investigación CONACYT en el ejercicio fiscal en curso)</t>
  </si>
  <si>
    <t>Publicaciones arbitradas en el ejercicio fiscal en curso</t>
  </si>
  <si>
    <t xml:space="preserve">Los datos que se presentan con relación al número de publicaciones arbitradas corresponden a la últma actualización de los datos de cada CPI al cierre de 2019. la disminución en la meta consistió en que se realizó una menor publicación de artículos, relacionada con la cantidad total de investigadores, por lo que es necesario prestar atención en la cuantificación de las publicaciones arbitradas total. </t>
  </si>
  <si>
    <t>Investigadores en Centros de investigación CONACYT</t>
  </si>
  <si>
    <t>Proyectos Interinstitucionales</t>
  </si>
  <si>
    <t>Cuantifica la participación en proyectos de investigación, desarrollo tecnológico y/o innovación, que desarrollan los Centros Públicos de Investigación (CPI) en cooperación con otras instituciones u organizaciones públicas, privadas o sociales, bajo el amparo de un protocolo o un convenio específico, aprobados por las instancias correspondientes.</t>
  </si>
  <si>
    <t>(Suma de los proyectos interinstitucionales generados por los CPI durante el ejercicio fiscal en curso/ Suma de los proyectos de investigación generados por los CPI durante el ejercicio fiscal en curso.)</t>
  </si>
  <si>
    <t>Proyectos interinstitucionales</t>
  </si>
  <si>
    <t>Este indicador se rebasó en un 0.06% de la meta programada debido al esfuerzo de los CPI en el incremento en la generación de proyectos, derivado de la cooperación con otras instituciones u organizaciones públicas, privadas o sociales.</t>
  </si>
  <si>
    <t>Proyectos de investigación generados por los CPI</t>
  </si>
  <si>
    <t>Transferencia de Conocimiento</t>
  </si>
  <si>
    <t>Identifica el avance periódico que los Centros Públicos de Investigación CONACYT tienen en la transmisión del conocimiento, propiedad industrial o experiencia a los sectores gubernamental, social y/o productivo.</t>
  </si>
  <si>
    <t>(Suma de contratos o convenios de transferencia de conocimiento, innovación tecnológica, social económica o ambiental firmados vigentes realizados por los CPI en el ejercicio fiscal en curso / Sumatoria del número de contratos o convenios de transferencia de conocimiento, innovación tecnológica, social económica o ambiental firmados vigentes realizados por los CPI en el ejercicio fiscal anterior)</t>
  </si>
  <si>
    <t>Contratos o convenios de transferencia de conocimiento, innovación tecnológica, social económica o ambiental firmados vigentes realizados por los CPI en el ejercicio fiscal en curso</t>
  </si>
  <si>
    <t xml:space="preserve">La variación en este indicador se deriva de la retracción económica en 2019; la cancelación de diversos programas que operaba el CONACYT, así como de la competencia de los CPI y otras instituciones por acceder a los recursos destinados a la Ciencia y Tecnología, situación que impactó en el porcentaje de avance de este indicador.
</t>
  </si>
  <si>
    <t>Sumatoria del número de contratos o convenios de transferencia de conocimiento, innovación tecnológica, social económica o ambiental firmados vigentes realizados por los CPI en el ejercicio fiscal anterior</t>
  </si>
  <si>
    <t>Calidad de los Posgrados</t>
  </si>
  <si>
    <t>Identifica el reconocimiento que tienen los programas de posgrado en las diferentes áreas del conocimiento, en función de que cuentan con núcleos académicos básicos, altas tasas de graduación, infraestructura necesaria y alta productividad científica o tecnológica, lo cual les permite lograr la pertinencia de su operación y resultados eficaces.</t>
  </si>
  <si>
    <t>Número de programas registrados en el PNPC como de reciente creación + 2* Número de programas registrados en el PNPC en desarrollo + 3* Número de programas registrados en el PNPC consolidados + 4* Número de programas registrados en el PNPC de competencia internacional / 4* Número total de programas de posgrado reconocidos por CONACYT en el PNPC ofrecidos por la institución</t>
  </si>
  <si>
    <t>Programas de reciente creación</t>
  </si>
  <si>
    <t>Este indicador se rebasó en un 0.02% de la meta programada debido al mayor número de programas registrados en el PNPC en 2019.</t>
  </si>
  <si>
    <t>Programas en desarrollo</t>
  </si>
  <si>
    <t>Programas consolidados</t>
  </si>
  <si>
    <t>Programas de competencia internacional</t>
  </si>
  <si>
    <t>Programas reconocidos por el CONACYT</t>
  </si>
  <si>
    <t>Actividades de divulgación y difusión de la ciencia</t>
  </si>
  <si>
    <t>Identifica el crecimiento en las actividades de divulgación dirigidas al público en general que realizan o en las que participan los Centros Públicos de Investigación.</t>
  </si>
  <si>
    <t>(No. de actividades de divulgación dirigidas al público en general en el año t/ No. de actividades de divulgación dirigidas al público en general en año t-1)</t>
  </si>
  <si>
    <t>Actividades de divulgación dirigidas al público en general en año t</t>
  </si>
  <si>
    <t xml:space="preserve">Este indicador se rebasó en 0.11% de la meta programada derivado del incremento de los medios de los CPI para difundir las actividades en materia de ciencia y tecnologia que generan en cada uno de sus ambitos al público en general, ya que se incremento el número de publicaciones en prensa, hubo una mayor difusión de vídeos informativos así como utilización de las redes sociales institucionales. También se realizaron visitas guiadas y recorridos a cada uno de los planteles y se tuvo mayor presencia  en conferencias, talleres y en radio. </t>
  </si>
  <si>
    <t>Actividades de divulgación dirigidas al público en general en año t-1</t>
  </si>
  <si>
    <t>Porcentaje de Proyectos finalizados en tiempo y forma</t>
  </si>
  <si>
    <t>Se refiere a la proporción de proyectos que se finalizan en tiempo y forma, de conformidad con lo establecido en los convenios o contratos que les dan origen.</t>
  </si>
  <si>
    <t>(Número de proyectos finalizados en tiempo y forma en el año t / Número total de proyectos en el año t)*100</t>
  </si>
  <si>
    <t>Proyectos finalizados en tiempo y forma en el año t</t>
  </si>
  <si>
    <t>Este indicador se rebasó en un 7.89% de la meta programada derivado de que los proyectos, generalmente, se realizan mediante fondos o convenios para la investigación, y éstos son multianuales, por lo que, de acuerdo a los programas de desarrollo y las ministraciones de cada uno de ellos, sus fechas de conclusión fueron en el presente ejercicio, lo que benefició dicho indicador.</t>
  </si>
  <si>
    <t>Número total de proyectos en el año t</t>
  </si>
  <si>
    <t>Índice de recursos para la investigación</t>
  </si>
  <si>
    <t>Identifica la proporción que significan los recursos externos captados por proyectos de investigación con respecto al recurso fiscal destinado a la investigación.</t>
  </si>
  <si>
    <t>(Monto total obtenido por proyectos de investigación financiados con recursos externos/ Monto total de recursos fiscales destinados a la investigación)</t>
  </si>
  <si>
    <t>Monto total obtenido por proyectos de investigación financiados con recursos externos</t>
  </si>
  <si>
    <t xml:space="preserve">Este indicador se rebasó en un 0.05% de la meta programada derivado del financiamiento de recursos externos a los proyectos generados por cada uno de los CPI. </t>
  </si>
  <si>
    <t>Monto total de recursos fiscales destinados a la investigación</t>
  </si>
  <si>
    <t>Porcentaje de alumnos de los Centros Públicos de Investigación CONACYT apoyados</t>
  </si>
  <si>
    <t>Identifica el porcentaje de alumnos que reciben apoyo por parte de los CPI.</t>
  </si>
  <si>
    <t>(Número de alumnos apoyados en el año t/Número de alumnos matriculados en el año t)*100</t>
  </si>
  <si>
    <t>Número de alumnos apoyados en el año t</t>
  </si>
  <si>
    <t xml:space="preserve">Este indicador se rebasó en un 13.11% derivado al incremento en la matricula total de los CPI en relación con la estimada para el año 2019, derivado del mayor número de inscripciones en el año, también existió un aumento en el número de apoyos otorgados a los alumnos. </t>
  </si>
  <si>
    <t>Número de alumnos matriculados en el año t</t>
  </si>
  <si>
    <t>Tasa de variación de solicitudes de ingreso (incluye FIDERH)</t>
  </si>
  <si>
    <t>Identifica el cambio en la demanda de ingreso a programas de posgrado especializado en el Sistema Nacional de Centros Públicos CONACYT</t>
  </si>
  <si>
    <t>((Número de solicitudes de ingreso recibidas en el año n/Número de solicitudes de ingreso recibidas en el año n-1)*100</t>
    <phoneticPr fontId="3" type="noConversion"/>
  </si>
  <si>
    <t>Solicitudes de ingreso recibidas en el año n</t>
  </si>
  <si>
    <t xml:space="preserve">La variación de este indicador radica en la  periodicidad con la que se aperturan los programas de especialidad de cada CPI, al ser multianuales, el aspirante que ingresa depende de una convocatoria y su vigencia, por lo que en 2019 existió una mínima apertura de estas, lo que provocó una afectación negativa en el inidicador. </t>
  </si>
  <si>
    <t>Número de solicitudes de ingreso recibidas en el año n-1</t>
  </si>
  <si>
    <t>Participación en actividades de divulgación</t>
  </si>
  <si>
    <t>Identifica la participación per cápita del personal de ciencia y tecnología en las actividades de divulgación dirigidas al público en general, en las que se compartan con personas no especializadas los conocimientos que se producen en sus respectivos campos a escala mundial y los avances en sus propias investigaciones.</t>
  </si>
  <si>
    <t>(No. de actividades de divulgación dirigidas al público en general/ No. de personal de CyT)</t>
  </si>
  <si>
    <t>Actividades de divulgación dirigidas al público en general</t>
  </si>
  <si>
    <t xml:space="preserve">Este indicador se rebasó en un 1.26% derivado del incremento de los medios de los CPI para difundir las actividades en materia de ciencia y tecnologia que generan en cada uno de sus ambitos al público en general, ya que se incremento el número de publicaciones en prensa, hubo una mayor difusión de vídeos informativos así como utilización de las redes sociales institucionales. También se realizaron visitas guiadas y recorridos a cada uno de los planteles y se tuvo mayor presencia  en conferencias, talleres y en radio. </t>
  </si>
  <si>
    <t>Personal de CyT</t>
  </si>
  <si>
    <t>Eficiencia terminal</t>
  </si>
  <si>
    <t>Alumnos graduados por cohorte en relación a los a alumnos matriculados por cohorte</t>
  </si>
  <si>
    <t>(Número de alumnos graduados por cohorte / Número de alumnos matriculados por cohorte)</t>
  </si>
  <si>
    <t>Número de alumnos graduados por cohorte</t>
  </si>
  <si>
    <t xml:space="preserve">Este indicador se rebasó en un 0.08% derivado del aumento en la matricula de alumnos graduados de cada CPI. </t>
  </si>
  <si>
    <t>Número de alumnos matriculados por cohorte</t>
  </si>
  <si>
    <t>CONSIDERACIONES</t>
  </si>
  <si>
    <t xml:space="preserve">Los datos establecidos en el formato se realizaron de conformidad con la información enviada por cada uno de los Centros Públicos de Investigación (CPI), que bajo su esquema de trabajo presentan cortes con actualizaciones de septiembre a diciembre.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</si>
</sst>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0.0"/>
    <numFmt numFmtId="166" formatCode="#,##0.0"/>
  </numFmts>
  <fonts count="16">
    <font>
      <sz val="11"/>
      <color indexed="8"/>
      <name val="Calibri"/>
      <family val="2"/>
    </font>
    <font>
      <sz val="10"/>
      <name val="Arial"/>
      <family val="2"/>
    </font>
    <font>
      <sz val="10"/>
      <name val="Lohit Devanagari"/>
      <family val="2"/>
    </font>
    <font>
      <sz val="8"/>
      <name val="Verdana"/>
    </font>
    <font>
      <sz val="12"/>
      <name val="Arial"/>
    </font>
    <font>
      <sz val="12"/>
      <name val="Century Gothic"/>
      <family val="2"/>
    </font>
    <font>
      <b/>
      <sz val="12"/>
      <name val="Century Gothic"/>
      <family val="2"/>
    </font>
    <font>
      <sz val="12"/>
      <color rgb="FFFF0000"/>
      <name val="Century Gothic"/>
      <family val="2"/>
    </font>
    <font>
      <b/>
      <sz val="16"/>
      <color theme="0"/>
      <name val="Century Gothic"/>
      <family val="2"/>
    </font>
    <font>
      <sz val="11"/>
      <color indexed="8"/>
      <name val="Calibri"/>
      <family val="2"/>
    </font>
    <font>
      <sz val="12"/>
      <color theme="1"/>
      <name val="Century Gothic"/>
      <family val="2"/>
    </font>
    <font>
      <sz val="12"/>
      <color theme="1"/>
      <name val="Century Gothic"/>
    </font>
    <font>
      <sz val="12"/>
      <color rgb="FF000000"/>
      <name val="Century Gothic"/>
      <family val="2"/>
    </font>
    <font>
      <sz val="12"/>
      <color rgb="FF000000"/>
      <name val="Arial"/>
      <family val="2"/>
    </font>
    <font>
      <sz val="12"/>
      <name val="Arial"/>
      <family val="2"/>
    </font>
    <font>
      <b/>
      <sz val="12"/>
      <name val="Arial"/>
      <family val="2"/>
    </font>
  </fonts>
  <fills count="11">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rgb="FFD6DCE4"/>
        <bgColor rgb="FFD6DCE4"/>
      </patternFill>
    </fill>
    <fill>
      <patternFill patternType="solid">
        <fgColor theme="0"/>
        <bgColor theme="0"/>
      </patternFill>
    </fill>
    <fill>
      <patternFill patternType="solid">
        <fgColor rgb="FFFFFFFF"/>
        <bgColor rgb="FFFFFFFF"/>
      </patternFill>
    </fill>
    <fill>
      <patternFill patternType="solid">
        <fgColor rgb="FFD6DCE4"/>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thin">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indexed="64"/>
      </left>
      <right/>
      <top style="thin">
        <color auto="1"/>
      </top>
      <bottom/>
      <diagonal/>
    </border>
    <border>
      <left style="medium">
        <color indexed="64"/>
      </left>
      <right/>
      <top/>
      <bottom/>
      <diagonal/>
    </border>
  </borders>
  <cellStyleXfs count="6">
    <xf numFmtId="0" fontId="0" fillId="0" borderId="0"/>
    <xf numFmtId="0" fontId="2" fillId="0" borderId="0" applyBorder="0" applyProtection="0">
      <alignment horizontal="left"/>
    </xf>
    <xf numFmtId="0" fontId="1" fillId="0" borderId="0"/>
    <xf numFmtId="0" fontId="1" fillId="0" borderId="0"/>
    <xf numFmtId="164" fontId="9" fillId="0" borderId="0" applyFont="0" applyFill="0" applyBorder="0" applyAlignment="0" applyProtection="0"/>
    <xf numFmtId="164" fontId="1" fillId="0" borderId="0" applyFont="0" applyFill="0" applyBorder="0" applyAlignment="0" applyProtection="0"/>
  </cellStyleXfs>
  <cellXfs count="109">
    <xf numFmtId="0" fontId="0" fillId="0" borderId="0" xfId="0"/>
    <xf numFmtId="0" fontId="4" fillId="0" borderId="0" xfId="0" applyFont="1" applyFill="1" applyAlignment="1">
      <alignment vertical="center" wrapText="1"/>
    </xf>
    <xf numFmtId="0" fontId="4" fillId="0" borderId="0" xfId="0" applyFont="1" applyFill="1" applyAlignment="1">
      <alignment vertical="center" wrapText="1" shrinkToFit="1"/>
    </xf>
    <xf numFmtId="0" fontId="5" fillId="0" borderId="1" xfId="0" applyFont="1" applyFill="1" applyBorder="1" applyAlignment="1">
      <alignment vertical="center" wrapText="1"/>
    </xf>
    <xf numFmtId="0" fontId="6" fillId="3" borderId="7" xfId="0" applyFont="1" applyFill="1" applyBorder="1" applyAlignment="1">
      <alignment horizontal="center" vertical="center" wrapText="1"/>
    </xf>
    <xf numFmtId="0" fontId="6" fillId="3" borderId="1" xfId="0" applyFont="1" applyFill="1" applyBorder="1" applyAlignment="1">
      <alignment horizontal="center" vertical="center" wrapText="1" shrinkToFit="1"/>
    </xf>
    <xf numFmtId="0" fontId="6" fillId="3" borderId="8"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5" fillId="4" borderId="1" xfId="0" applyFont="1" applyFill="1" applyBorder="1" applyAlignment="1">
      <alignment vertical="center" wrapText="1"/>
    </xf>
    <xf numFmtId="0" fontId="10" fillId="2" borderId="1" xfId="0" applyFont="1" applyFill="1" applyBorder="1" applyAlignment="1">
      <alignment horizontal="center" vertical="center" wrapText="1"/>
    </xf>
    <xf numFmtId="1" fontId="10" fillId="0" borderId="1" xfId="0" applyNumberFormat="1" applyFont="1" applyFill="1" applyBorder="1" applyAlignment="1">
      <alignment horizontal="center" vertical="center" wrapText="1"/>
    </xf>
    <xf numFmtId="0" fontId="10" fillId="2" borderId="12" xfId="0" applyFont="1" applyFill="1" applyBorder="1" applyAlignment="1">
      <alignment horizontal="center" vertical="center" wrapText="1"/>
    </xf>
    <xf numFmtId="1" fontId="5" fillId="4"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6" borderId="1" xfId="0" applyFont="1" applyFill="1" applyBorder="1" applyAlignment="1">
      <alignment horizontal="center" vertical="center" wrapText="1"/>
    </xf>
    <xf numFmtId="165" fontId="5"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2" fontId="10" fillId="2" borderId="1" xfId="4"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1" fontId="10" fillId="4"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5" fillId="0" borderId="12"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xf numFmtId="0" fontId="4" fillId="0" borderId="0" xfId="0" applyFont="1" applyFill="1" applyAlignment="1">
      <alignment horizontal="center" vertical="center" wrapText="1"/>
    </xf>
    <xf numFmtId="0" fontId="11" fillId="0" borderId="19" xfId="0" applyFont="1" applyBorder="1" applyAlignment="1">
      <alignment horizontal="center" vertical="center" wrapText="1"/>
    </xf>
    <xf numFmtId="0" fontId="5" fillId="7" borderId="19" xfId="0" applyFont="1" applyFill="1" applyBorder="1" applyAlignment="1">
      <alignment horizontal="center" vertical="center" wrapText="1"/>
    </xf>
    <xf numFmtId="0" fontId="11" fillId="7" borderId="19" xfId="0" applyFont="1" applyFill="1" applyBorder="1" applyAlignment="1">
      <alignment horizontal="center" vertical="center" wrapText="1"/>
    </xf>
    <xf numFmtId="0" fontId="5" fillId="8" borderId="19" xfId="0" applyFont="1" applyFill="1" applyBorder="1" applyAlignment="1">
      <alignment horizontal="center" vertical="center" wrapText="1"/>
    </xf>
    <xf numFmtId="1" fontId="5" fillId="7" borderId="19" xfId="0" applyNumberFormat="1" applyFont="1" applyFill="1" applyBorder="1" applyAlignment="1">
      <alignment horizontal="center" vertical="center" wrapText="1"/>
    </xf>
    <xf numFmtId="1" fontId="5" fillId="0" borderId="19" xfId="0" applyNumberFormat="1" applyFont="1" applyBorder="1" applyAlignment="1">
      <alignment horizontal="center" vertical="center" wrapText="1"/>
    </xf>
    <xf numFmtId="0" fontId="5" fillId="8" borderId="20"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12" fillId="7" borderId="19" xfId="0" applyFont="1" applyFill="1" applyBorder="1" applyAlignment="1">
      <alignment horizontal="center" vertical="center" wrapText="1"/>
    </xf>
    <xf numFmtId="0" fontId="12" fillId="9" borderId="19" xfId="0" applyFont="1" applyFill="1" applyBorder="1" applyAlignment="1">
      <alignment horizontal="center" vertical="center" wrapText="1"/>
    </xf>
    <xf numFmtId="1" fontId="12" fillId="7" borderId="19" xfId="0" applyNumberFormat="1" applyFont="1" applyFill="1" applyBorder="1" applyAlignment="1">
      <alignment horizontal="center" vertical="center" wrapText="1"/>
    </xf>
    <xf numFmtId="0" fontId="12" fillId="9" borderId="20" xfId="0" applyFont="1" applyFill="1" applyBorder="1" applyAlignment="1">
      <alignment horizontal="center" vertical="center" wrapText="1"/>
    </xf>
    <xf numFmtId="0" fontId="10" fillId="0" borderId="1" xfId="0" applyFont="1" applyBorder="1" applyAlignment="1">
      <alignment horizontal="center" vertical="center" wrapText="1"/>
    </xf>
    <xf numFmtId="4" fontId="5" fillId="0" borderId="1" xfId="0" applyNumberFormat="1" applyFont="1" applyFill="1" applyBorder="1" applyAlignment="1">
      <alignment horizontal="center" vertical="center" wrapText="1"/>
    </xf>
    <xf numFmtId="0" fontId="5" fillId="4" borderId="1" xfId="0" applyFont="1" applyFill="1" applyBorder="1" applyAlignment="1">
      <alignment horizontal="center" wrapText="1"/>
    </xf>
    <xf numFmtId="1" fontId="10" fillId="10" borderId="1" xfId="0" applyNumberFormat="1" applyFont="1" applyFill="1" applyBorder="1" applyAlignment="1">
      <alignment horizontal="center" vertical="center" wrapText="1"/>
    </xf>
    <xf numFmtId="4" fontId="10" fillId="2" borderId="1" xfId="0" applyNumberFormat="1" applyFont="1" applyFill="1" applyBorder="1" applyAlignment="1">
      <alignment horizontal="center" vertical="center" wrapText="1"/>
    </xf>
    <xf numFmtId="1" fontId="10" fillId="2" borderId="1" xfId="0" applyNumberFormat="1" applyFont="1" applyFill="1" applyBorder="1" applyAlignment="1">
      <alignment horizontal="center" vertical="center" wrapText="1"/>
    </xf>
    <xf numFmtId="0" fontId="5" fillId="10" borderId="1" xfId="0" applyFont="1" applyFill="1" applyBorder="1" applyAlignment="1">
      <alignment horizontal="center" vertical="center" wrapText="1"/>
    </xf>
    <xf numFmtId="0" fontId="0" fillId="0" borderId="0" xfId="0" applyAlignment="1">
      <alignment horizontal="center"/>
    </xf>
    <xf numFmtId="0" fontId="5" fillId="0" borderId="1" xfId="0" applyNumberFormat="1" applyFont="1" applyFill="1" applyBorder="1" applyAlignment="1">
      <alignment horizontal="center" vertical="center" wrapText="1"/>
    </xf>
    <xf numFmtId="166" fontId="5" fillId="0" borderId="1" xfId="0" applyNumberFormat="1" applyFont="1" applyFill="1" applyBorder="1" applyAlignment="1">
      <alignment horizontal="center" vertical="center" wrapText="1"/>
    </xf>
    <xf numFmtId="0" fontId="5" fillId="2" borderId="1" xfId="4"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2" fontId="5" fillId="2" borderId="1" xfId="4" applyNumberFormat="1" applyFont="1" applyFill="1" applyBorder="1" applyAlignment="1">
      <alignment horizontal="center" vertical="center" wrapText="1"/>
    </xf>
    <xf numFmtId="1" fontId="7" fillId="2" borderId="19" xfId="0" applyNumberFormat="1" applyFont="1" applyFill="1" applyBorder="1" applyAlignment="1">
      <alignment horizontal="center" vertical="center" wrapText="1"/>
    </xf>
    <xf numFmtId="0" fontId="13" fillId="0" borderId="0" xfId="0" applyFont="1" applyFill="1" applyAlignment="1">
      <alignment vertical="center" wrapText="1"/>
    </xf>
    <xf numFmtId="0" fontId="8" fillId="5" borderId="0" xfId="0" applyFont="1" applyFill="1" applyBorder="1" applyAlignment="1">
      <alignment horizontal="center" vertical="center" wrapText="1"/>
    </xf>
    <xf numFmtId="2" fontId="4" fillId="0" borderId="0" xfId="0" applyNumberFormat="1" applyFont="1" applyFill="1" applyAlignment="1">
      <alignment vertical="center" wrapText="1"/>
    </xf>
    <xf numFmtId="0" fontId="15" fillId="0" borderId="0" xfId="0" applyFont="1" applyFill="1" applyAlignment="1">
      <alignment vertical="center" wrapText="1"/>
    </xf>
    <xf numFmtId="0" fontId="5" fillId="2" borderId="2"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4" borderId="7" xfId="0" applyFont="1" applyFill="1" applyBorder="1" applyAlignment="1">
      <alignment horizontal="left" vertical="center" wrapText="1"/>
    </xf>
    <xf numFmtId="0" fontId="5" fillId="4" borderId="1" xfId="0" applyFont="1" applyFill="1" applyBorder="1" applyAlignment="1">
      <alignment horizontal="left" vertical="center" wrapText="1" shrinkToFit="1"/>
    </xf>
    <xf numFmtId="0" fontId="5" fillId="4" borderId="1"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1" xfId="0" applyFont="1" applyFill="1" applyBorder="1" applyAlignment="1">
      <alignment horizontal="left" vertical="center" wrapText="1" shrinkToFit="1"/>
    </xf>
    <xf numFmtId="0" fontId="5" fillId="2" borderId="12" xfId="0" applyFont="1" applyFill="1" applyBorder="1" applyAlignment="1">
      <alignment horizontal="left" vertical="center" wrapText="1" shrinkToFit="1"/>
    </xf>
    <xf numFmtId="0" fontId="5" fillId="2" borderId="1"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6" fillId="4" borderId="8"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shrinkToFit="1"/>
    </xf>
    <xf numFmtId="0" fontId="5" fillId="0" borderId="1" xfId="0" applyFont="1" applyFill="1" applyBorder="1" applyAlignment="1">
      <alignment horizontal="left" vertical="center" wrapText="1"/>
    </xf>
    <xf numFmtId="0" fontId="8" fillId="5" borderId="4"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2" fontId="5" fillId="0" borderId="2" xfId="0" applyNumberFormat="1" applyFont="1" applyFill="1" applyBorder="1" applyAlignment="1">
      <alignment horizontal="center" vertical="center" wrapText="1"/>
    </xf>
    <xf numFmtId="2" fontId="5" fillId="0" borderId="3" xfId="0" applyNumberFormat="1" applyFont="1" applyFill="1" applyBorder="1" applyAlignment="1">
      <alignment horizontal="center" vertical="center" wrapText="1"/>
    </xf>
    <xf numFmtId="2" fontId="5" fillId="4" borderId="2" xfId="0" applyNumberFormat="1" applyFont="1" applyFill="1" applyBorder="1" applyAlignment="1">
      <alignment horizontal="center" vertical="center" wrapText="1"/>
    </xf>
    <xf numFmtId="2" fontId="5" fillId="4" borderId="3" xfId="0" applyNumberFormat="1"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4" borderId="22"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2" fontId="5" fillId="4" borderId="15" xfId="0" applyNumberFormat="1" applyFont="1" applyFill="1" applyBorder="1" applyAlignment="1">
      <alignment horizontal="center" vertical="center" wrapText="1"/>
    </xf>
    <xf numFmtId="2" fontId="5" fillId="2" borderId="2" xfId="0" applyNumberFormat="1" applyFont="1" applyFill="1" applyBorder="1" applyAlignment="1">
      <alignment horizontal="center" vertical="center" wrapText="1"/>
    </xf>
    <xf numFmtId="2" fontId="5" fillId="2" borderId="3" xfId="0" applyNumberFormat="1" applyFont="1" applyFill="1" applyBorder="1" applyAlignment="1">
      <alignment horizontal="center" vertical="center" wrapText="1"/>
    </xf>
    <xf numFmtId="2" fontId="5" fillId="2" borderId="16" xfId="0" applyNumberFormat="1" applyFont="1" applyFill="1" applyBorder="1" applyAlignment="1">
      <alignment horizontal="center" vertical="center" wrapText="1"/>
    </xf>
    <xf numFmtId="2" fontId="5" fillId="2" borderId="17" xfId="0" applyNumberFormat="1" applyFont="1" applyFill="1" applyBorder="1" applyAlignment="1">
      <alignment horizontal="center" vertical="center" wrapText="1"/>
    </xf>
    <xf numFmtId="0" fontId="14" fillId="0" borderId="0" xfId="0" applyFont="1" applyFill="1" applyAlignment="1">
      <alignment horizontal="left" vertical="center" wrapText="1"/>
    </xf>
    <xf numFmtId="2" fontId="5" fillId="2" borderId="18" xfId="0" applyNumberFormat="1" applyFont="1" applyFill="1" applyBorder="1" applyAlignment="1">
      <alignment horizontal="center" vertical="center" wrapText="1"/>
    </xf>
    <xf numFmtId="0" fontId="6" fillId="2" borderId="13" xfId="0" applyFont="1" applyFill="1" applyBorder="1" applyAlignment="1">
      <alignment horizontal="center" vertical="center" wrapText="1"/>
    </xf>
  </cellXfs>
  <cellStyles count="6">
    <cellStyle name="Moneda" xfId="4" builtinId="4"/>
    <cellStyle name="Moneda 2" xfId="5" xr:uid="{00000000-0005-0000-0000-000001000000}"/>
    <cellStyle name="Normal" xfId="0" builtinId="0"/>
    <cellStyle name="Normal 2" xfId="3" xr:uid="{00000000-0005-0000-0000-000003000000}"/>
    <cellStyle name="Normal 3" xfId="2" xr:uid="{00000000-0005-0000-0000-000004000000}"/>
    <cellStyle name="Texto explicativo" xfId="1" builtinId="53" customBuiltin="1"/>
  </cellStyles>
  <dxfs count="0"/>
  <tableStyles count="0"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4586"/>
      <rgbColor rgb="FF339966"/>
      <rgbColor rgb="FF000001"/>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34"/>
  <sheetViews>
    <sheetView tabSelected="1" view="pageBreakPreview" topLeftCell="D19" zoomScale="80" zoomScaleNormal="60" zoomScaleSheetLayoutView="80" workbookViewId="0">
      <selection activeCell="AH24" sqref="AH24:AH25"/>
    </sheetView>
  </sheetViews>
  <sheetFormatPr defaultColWidth="26.28515625" defaultRowHeight="15"/>
  <cols>
    <col min="1" max="1" width="49.140625" style="1" bestFit="1" customWidth="1"/>
    <col min="2" max="2" width="255.7109375" style="2" hidden="1" customWidth="1"/>
    <col min="3" max="3" width="44.7109375" style="1" customWidth="1"/>
    <col min="4" max="4" width="67.28515625" style="1" customWidth="1"/>
    <col min="5" max="15" width="32" style="1" hidden="1" customWidth="1"/>
    <col min="16" max="16" width="32" style="28" hidden="1" customWidth="1"/>
    <col min="17" max="21" width="32" style="1" hidden="1" customWidth="1"/>
    <col min="22" max="22" width="16.140625" style="1" hidden="1" customWidth="1"/>
    <col min="23" max="25" width="32" style="1" hidden="1" customWidth="1"/>
    <col min="26" max="26" width="17.28515625" style="1" hidden="1" customWidth="1"/>
    <col min="27" max="27" width="22" style="1" hidden="1" customWidth="1"/>
    <col min="28" max="28" width="20.5703125" style="1" hidden="1" customWidth="1"/>
    <col min="29" max="29" width="18" style="1" hidden="1" customWidth="1"/>
    <col min="30" max="30" width="32" style="1" hidden="1" customWidth="1"/>
    <col min="31" max="31" width="17.140625" style="28" customWidth="1"/>
    <col min="32" max="32" width="23.42578125" style="1" bestFit="1" customWidth="1"/>
    <col min="33" max="33" width="26.28515625" style="1"/>
    <col min="34" max="34" width="79.5703125" style="1" customWidth="1"/>
    <col min="35" max="16384" width="26.28515625" style="1"/>
  </cols>
  <sheetData>
    <row r="1" spans="1:40" ht="30" customHeight="1">
      <c r="A1" s="77" t="s">
        <v>0</v>
      </c>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c r="AF1" s="78"/>
      <c r="AG1" s="79"/>
      <c r="AH1" s="56"/>
    </row>
    <row r="2" spans="1:40" ht="30">
      <c r="A2" s="4" t="s">
        <v>1</v>
      </c>
      <c r="B2" s="5" t="s">
        <v>2</v>
      </c>
      <c r="C2" s="20" t="s">
        <v>3</v>
      </c>
      <c r="D2" s="20" t="s">
        <v>4</v>
      </c>
      <c r="E2" s="20" t="s">
        <v>5</v>
      </c>
      <c r="F2" s="20" t="s">
        <v>6</v>
      </c>
      <c r="G2" s="20" t="s">
        <v>7</v>
      </c>
      <c r="H2" s="20" t="s">
        <v>8</v>
      </c>
      <c r="I2" s="20" t="s">
        <v>9</v>
      </c>
      <c r="J2" s="20" t="s">
        <v>10</v>
      </c>
      <c r="K2" s="20" t="s">
        <v>11</v>
      </c>
      <c r="L2" s="20" t="s">
        <v>12</v>
      </c>
      <c r="M2" s="20" t="s">
        <v>13</v>
      </c>
      <c r="N2" s="20" t="s">
        <v>14</v>
      </c>
      <c r="O2" s="20" t="s">
        <v>15</v>
      </c>
      <c r="P2" s="20" t="s">
        <v>16</v>
      </c>
      <c r="Q2" s="20" t="s">
        <v>17</v>
      </c>
      <c r="R2" s="20" t="s">
        <v>18</v>
      </c>
      <c r="S2" s="20" t="s">
        <v>19</v>
      </c>
      <c r="T2" s="20" t="s">
        <v>20</v>
      </c>
      <c r="U2" s="20" t="s">
        <v>21</v>
      </c>
      <c r="V2" s="20" t="s">
        <v>22</v>
      </c>
      <c r="W2" s="20" t="s">
        <v>23</v>
      </c>
      <c r="X2" s="20" t="s">
        <v>24</v>
      </c>
      <c r="Y2" s="20" t="s">
        <v>25</v>
      </c>
      <c r="Z2" s="20" t="s">
        <v>26</v>
      </c>
      <c r="AA2" s="20" t="s">
        <v>27</v>
      </c>
      <c r="AB2" s="20" t="s">
        <v>28</v>
      </c>
      <c r="AC2" s="20" t="s">
        <v>29</v>
      </c>
      <c r="AD2" s="20" t="s">
        <v>30</v>
      </c>
      <c r="AE2" s="20" t="s">
        <v>31</v>
      </c>
      <c r="AF2" s="7" t="s">
        <v>32</v>
      </c>
      <c r="AG2" s="6" t="s">
        <v>33</v>
      </c>
      <c r="AH2" s="6" t="s">
        <v>34</v>
      </c>
    </row>
    <row r="3" spans="1:40" ht="69" customHeight="1">
      <c r="A3" s="74" t="s">
        <v>35</v>
      </c>
      <c r="B3" s="75" t="s">
        <v>36</v>
      </c>
      <c r="C3" s="90" t="s">
        <v>37</v>
      </c>
      <c r="D3" s="19" t="s">
        <v>38</v>
      </c>
      <c r="E3" s="19"/>
      <c r="F3" s="19"/>
      <c r="G3" s="19"/>
      <c r="H3" s="19"/>
      <c r="I3" s="19"/>
      <c r="J3" s="19"/>
      <c r="K3" s="19"/>
      <c r="L3" s="19"/>
      <c r="M3" s="19"/>
      <c r="N3" s="19"/>
      <c r="O3" s="19"/>
      <c r="P3" s="19"/>
      <c r="Q3" s="19"/>
      <c r="R3" s="19"/>
      <c r="S3" s="19"/>
      <c r="T3" s="19"/>
      <c r="U3" s="19"/>
      <c r="V3" s="19"/>
      <c r="W3" s="19"/>
      <c r="X3" s="19"/>
      <c r="Y3" s="19"/>
      <c r="Z3" s="19"/>
      <c r="AA3" s="19"/>
      <c r="AB3" s="19"/>
      <c r="AC3" s="19"/>
      <c r="AD3" s="19"/>
      <c r="AE3" s="19" t="s">
        <v>39</v>
      </c>
      <c r="AF3" s="97" t="s">
        <v>39</v>
      </c>
      <c r="AG3" s="80">
        <v>0.16</v>
      </c>
      <c r="AH3" s="93" t="s">
        <v>40</v>
      </c>
      <c r="AI3" s="55"/>
      <c r="AJ3" s="55"/>
      <c r="AK3" s="55"/>
      <c r="AL3" s="55"/>
      <c r="AM3" s="55"/>
      <c r="AN3" s="55"/>
    </row>
    <row r="4" spans="1:40" ht="102" customHeight="1">
      <c r="A4" s="74"/>
      <c r="B4" s="75"/>
      <c r="C4" s="91"/>
      <c r="D4" s="19" t="s">
        <v>41</v>
      </c>
      <c r="E4" s="19"/>
      <c r="F4" s="19"/>
      <c r="G4" s="19"/>
      <c r="H4" s="19"/>
      <c r="I4" s="19"/>
      <c r="J4" s="19"/>
      <c r="K4" s="19"/>
      <c r="L4" s="19"/>
      <c r="M4" s="19"/>
      <c r="N4" s="19"/>
      <c r="O4" s="19"/>
      <c r="P4" s="19"/>
      <c r="Q4" s="19"/>
      <c r="R4" s="19"/>
      <c r="S4" s="19"/>
      <c r="T4" s="19"/>
      <c r="U4" s="19"/>
      <c r="V4" s="19"/>
      <c r="W4" s="19"/>
      <c r="X4" s="19"/>
      <c r="Y4" s="19"/>
      <c r="Z4" s="19"/>
      <c r="AA4" s="19"/>
      <c r="AB4" s="19"/>
      <c r="AC4" s="19"/>
      <c r="AD4" s="19"/>
      <c r="AE4" s="19" t="s">
        <v>39</v>
      </c>
      <c r="AF4" s="98"/>
      <c r="AG4" s="81"/>
      <c r="AH4" s="94"/>
    </row>
    <row r="5" spans="1:40" ht="34.5">
      <c r="A5" s="63" t="s">
        <v>42</v>
      </c>
      <c r="B5" s="64" t="s">
        <v>43</v>
      </c>
      <c r="C5" s="88" t="s">
        <v>44</v>
      </c>
      <c r="D5" s="21" t="s">
        <v>45</v>
      </c>
      <c r="E5" s="21"/>
      <c r="F5" s="21"/>
      <c r="G5" s="21"/>
      <c r="H5" s="21"/>
      <c r="I5" s="21"/>
      <c r="J5" s="21"/>
      <c r="K5" s="21"/>
      <c r="L5" s="21"/>
      <c r="M5" s="21"/>
      <c r="N5" s="21"/>
      <c r="O5" s="21"/>
      <c r="P5" s="21"/>
      <c r="Q5" s="21"/>
      <c r="R5" s="21"/>
      <c r="S5" s="21"/>
      <c r="T5" s="21"/>
      <c r="U5" s="21"/>
      <c r="V5" s="21"/>
      <c r="W5" s="21"/>
      <c r="X5" s="21"/>
      <c r="Y5" s="21"/>
      <c r="Z5" s="21"/>
      <c r="AA5" s="21"/>
      <c r="AB5" s="21"/>
      <c r="AC5" s="21"/>
      <c r="AD5" s="21"/>
      <c r="AE5" s="21" t="s">
        <v>39</v>
      </c>
      <c r="AF5" s="99" t="s">
        <v>39</v>
      </c>
      <c r="AG5" s="82">
        <v>0</v>
      </c>
      <c r="AH5" s="95" t="s">
        <v>40</v>
      </c>
    </row>
    <row r="6" spans="1:40" ht="57.75" customHeight="1">
      <c r="A6" s="63"/>
      <c r="B6" s="64"/>
      <c r="C6" s="89"/>
      <c r="D6" s="21" t="s">
        <v>46</v>
      </c>
      <c r="E6" s="21"/>
      <c r="F6" s="21"/>
      <c r="G6" s="21"/>
      <c r="H6" s="21"/>
      <c r="I6" s="21"/>
      <c r="J6" s="21"/>
      <c r="K6" s="21"/>
      <c r="L6" s="21"/>
      <c r="M6" s="21"/>
      <c r="N6" s="21"/>
      <c r="O6" s="21"/>
      <c r="P6" s="21"/>
      <c r="Q6" s="21"/>
      <c r="R6" s="21"/>
      <c r="S6" s="21"/>
      <c r="T6" s="21"/>
      <c r="U6" s="21"/>
      <c r="V6" s="21"/>
      <c r="W6" s="21"/>
      <c r="X6" s="21"/>
      <c r="Y6" s="21"/>
      <c r="Z6" s="21"/>
      <c r="AA6" s="21"/>
      <c r="AB6" s="21"/>
      <c r="AC6" s="21"/>
      <c r="AD6" s="21"/>
      <c r="AE6" s="21" t="s">
        <v>39</v>
      </c>
      <c r="AF6" s="100"/>
      <c r="AG6" s="83"/>
      <c r="AH6" s="95"/>
    </row>
    <row r="7" spans="1:40" ht="45.75" customHeight="1">
      <c r="A7" s="74" t="s">
        <v>47</v>
      </c>
      <c r="B7" s="75" t="s">
        <v>48</v>
      </c>
      <c r="C7" s="76" t="s">
        <v>49</v>
      </c>
      <c r="D7" s="3" t="s">
        <v>50</v>
      </c>
      <c r="E7" s="25">
        <v>222</v>
      </c>
      <c r="F7" s="22">
        <v>112</v>
      </c>
      <c r="G7" s="22">
        <v>209</v>
      </c>
      <c r="H7" s="22">
        <v>50</v>
      </c>
      <c r="I7" s="19">
        <v>34</v>
      </c>
      <c r="J7" s="22">
        <v>165</v>
      </c>
      <c r="K7" s="22">
        <v>477</v>
      </c>
      <c r="L7" s="22">
        <v>57</v>
      </c>
      <c r="M7" s="22">
        <v>89</v>
      </c>
      <c r="N7" s="22">
        <v>223</v>
      </c>
      <c r="O7" s="22">
        <v>49</v>
      </c>
      <c r="P7" s="22">
        <v>170</v>
      </c>
      <c r="Q7" s="22">
        <v>205</v>
      </c>
      <c r="R7" s="29">
        <v>124</v>
      </c>
      <c r="S7" s="22">
        <v>81</v>
      </c>
      <c r="T7" s="22">
        <v>160</v>
      </c>
      <c r="U7" s="36">
        <v>24</v>
      </c>
      <c r="V7" s="22">
        <v>185</v>
      </c>
      <c r="W7" s="41">
        <v>440</v>
      </c>
      <c r="X7" s="22">
        <v>100</v>
      </c>
      <c r="Y7" s="22">
        <v>344</v>
      </c>
      <c r="Z7" s="22">
        <v>147</v>
      </c>
      <c r="AA7" s="22">
        <v>217</v>
      </c>
      <c r="AB7" s="22">
        <v>183</v>
      </c>
      <c r="AC7" s="22">
        <v>28</v>
      </c>
      <c r="AD7" s="3"/>
      <c r="AE7" s="22">
        <f t="shared" ref="AE7:AE31" si="0">SUM(E7:AD7)</f>
        <v>4095</v>
      </c>
      <c r="AF7" s="84">
        <f>AE7/AE8</f>
        <v>1.640625</v>
      </c>
      <c r="AG7" s="92">
        <v>1.88</v>
      </c>
      <c r="AH7" s="96" t="s">
        <v>51</v>
      </c>
    </row>
    <row r="8" spans="1:40" ht="54.75" customHeight="1">
      <c r="A8" s="74"/>
      <c r="B8" s="75"/>
      <c r="C8" s="76"/>
      <c r="D8" s="3" t="s">
        <v>52</v>
      </c>
      <c r="E8" s="25">
        <v>81</v>
      </c>
      <c r="F8" s="22">
        <v>54</v>
      </c>
      <c r="G8" s="22">
        <v>50</v>
      </c>
      <c r="H8" s="22">
        <v>104</v>
      </c>
      <c r="I8" s="19">
        <v>62</v>
      </c>
      <c r="J8" s="22">
        <v>98</v>
      </c>
      <c r="K8" s="22">
        <v>183</v>
      </c>
      <c r="L8" s="22">
        <v>45</v>
      </c>
      <c r="M8" s="22">
        <v>39</v>
      </c>
      <c r="N8" s="22">
        <v>116</v>
      </c>
      <c r="O8" s="22">
        <v>159</v>
      </c>
      <c r="P8" s="22">
        <v>135</v>
      </c>
      <c r="Q8" s="22">
        <v>189</v>
      </c>
      <c r="R8" s="29">
        <v>59</v>
      </c>
      <c r="S8" s="22">
        <v>57</v>
      </c>
      <c r="T8" s="22">
        <v>120</v>
      </c>
      <c r="U8" s="36">
        <v>28</v>
      </c>
      <c r="V8" s="22">
        <v>87</v>
      </c>
      <c r="W8" s="41">
        <v>160</v>
      </c>
      <c r="X8" s="22">
        <v>121</v>
      </c>
      <c r="Y8" s="22">
        <v>126</v>
      </c>
      <c r="Z8" s="22">
        <v>60</v>
      </c>
      <c r="AA8" s="22">
        <v>162</v>
      </c>
      <c r="AB8" s="22">
        <v>120</v>
      </c>
      <c r="AC8" s="22">
        <v>81</v>
      </c>
      <c r="AD8" s="3"/>
      <c r="AE8" s="22">
        <f t="shared" si="0"/>
        <v>2496</v>
      </c>
      <c r="AF8" s="85"/>
      <c r="AG8" s="92">
        <v>1.88</v>
      </c>
      <c r="AH8" s="96"/>
    </row>
    <row r="9" spans="1:40" ht="32.25" customHeight="1">
      <c r="A9" s="63" t="s">
        <v>53</v>
      </c>
      <c r="B9" s="64" t="s">
        <v>54</v>
      </c>
      <c r="C9" s="65" t="s">
        <v>55</v>
      </c>
      <c r="D9" s="8" t="s">
        <v>56</v>
      </c>
      <c r="E9" s="23">
        <v>27</v>
      </c>
      <c r="F9" s="21">
        <v>35</v>
      </c>
      <c r="G9" s="21">
        <v>49</v>
      </c>
      <c r="H9" s="21">
        <v>16</v>
      </c>
      <c r="I9" s="21">
        <v>5</v>
      </c>
      <c r="J9" s="21">
        <v>55</v>
      </c>
      <c r="K9" s="21">
        <v>72</v>
      </c>
      <c r="L9" s="21">
        <v>148</v>
      </c>
      <c r="M9" s="21">
        <v>4</v>
      </c>
      <c r="N9" s="21">
        <v>302</v>
      </c>
      <c r="O9" s="21">
        <v>12</v>
      </c>
      <c r="P9" s="21">
        <v>44</v>
      </c>
      <c r="Q9" s="21">
        <v>5</v>
      </c>
      <c r="R9" s="30">
        <v>12</v>
      </c>
      <c r="S9" s="21">
        <v>4</v>
      </c>
      <c r="T9" s="21">
        <v>24</v>
      </c>
      <c r="U9" s="37">
        <v>8</v>
      </c>
      <c r="V9" s="21">
        <v>51</v>
      </c>
      <c r="W9" s="23">
        <v>54</v>
      </c>
      <c r="X9" s="21">
        <v>30</v>
      </c>
      <c r="Y9" s="21">
        <v>32</v>
      </c>
      <c r="Z9" s="21">
        <v>35</v>
      </c>
      <c r="AA9" s="21">
        <v>70</v>
      </c>
      <c r="AB9" s="21">
        <v>62</v>
      </c>
      <c r="AC9" s="21">
        <v>5</v>
      </c>
      <c r="AD9" s="8"/>
      <c r="AE9" s="21">
        <f t="shared" si="0"/>
        <v>1161</v>
      </c>
      <c r="AF9" s="86">
        <f>AE9/AE10</f>
        <v>0.4531615925058548</v>
      </c>
      <c r="AG9" s="72">
        <v>0.39</v>
      </c>
      <c r="AH9" s="95" t="s">
        <v>57</v>
      </c>
    </row>
    <row r="10" spans="1:40" ht="108" customHeight="1">
      <c r="A10" s="63"/>
      <c r="B10" s="64"/>
      <c r="C10" s="65"/>
      <c r="D10" s="8" t="s">
        <v>58</v>
      </c>
      <c r="E10" s="23">
        <v>95</v>
      </c>
      <c r="F10" s="21">
        <v>86</v>
      </c>
      <c r="G10" s="21">
        <v>69</v>
      </c>
      <c r="H10" s="21">
        <v>110</v>
      </c>
      <c r="I10" s="21">
        <v>89</v>
      </c>
      <c r="J10" s="21">
        <v>110</v>
      </c>
      <c r="K10" s="21">
        <v>294</v>
      </c>
      <c r="L10" s="21">
        <v>58</v>
      </c>
      <c r="M10" s="21">
        <v>45</v>
      </c>
      <c r="N10" s="21">
        <v>302</v>
      </c>
      <c r="O10" s="21">
        <v>42</v>
      </c>
      <c r="P10" s="21">
        <v>76</v>
      </c>
      <c r="Q10" s="21">
        <v>47</v>
      </c>
      <c r="R10" s="30">
        <v>41</v>
      </c>
      <c r="S10" s="21">
        <v>117</v>
      </c>
      <c r="T10" s="21">
        <v>56</v>
      </c>
      <c r="U10" s="37">
        <v>31</v>
      </c>
      <c r="V10" s="21">
        <v>64</v>
      </c>
      <c r="W10" s="23">
        <v>63</v>
      </c>
      <c r="X10" s="21">
        <v>68</v>
      </c>
      <c r="Y10" s="21">
        <v>112</v>
      </c>
      <c r="Z10" s="21">
        <v>101</v>
      </c>
      <c r="AA10" s="21">
        <v>146</v>
      </c>
      <c r="AB10" s="21">
        <v>325</v>
      </c>
      <c r="AC10" s="21">
        <v>15</v>
      </c>
      <c r="AD10" s="8"/>
      <c r="AE10" s="21">
        <f t="shared" si="0"/>
        <v>2562</v>
      </c>
      <c r="AF10" s="87"/>
      <c r="AG10" s="72">
        <v>0.39</v>
      </c>
      <c r="AH10" s="95"/>
      <c r="AI10" s="57"/>
    </row>
    <row r="11" spans="1:40" ht="69">
      <c r="A11" s="74" t="s">
        <v>59</v>
      </c>
      <c r="B11" s="75" t="s">
        <v>60</v>
      </c>
      <c r="C11" s="76" t="s">
        <v>61</v>
      </c>
      <c r="D11" s="3" t="s">
        <v>62</v>
      </c>
      <c r="E11" s="25">
        <v>24</v>
      </c>
      <c r="F11" s="22">
        <v>36</v>
      </c>
      <c r="G11" s="22">
        <v>85</v>
      </c>
      <c r="H11" s="22">
        <v>91</v>
      </c>
      <c r="I11" s="19">
        <v>83</v>
      </c>
      <c r="J11" s="22">
        <v>63</v>
      </c>
      <c r="K11" s="22">
        <v>76</v>
      </c>
      <c r="L11" s="22">
        <v>169</v>
      </c>
      <c r="M11" s="22">
        <v>588</v>
      </c>
      <c r="N11" s="19">
        <v>302</v>
      </c>
      <c r="O11" s="22">
        <v>11</v>
      </c>
      <c r="P11" s="22">
        <v>87</v>
      </c>
      <c r="Q11" s="22">
        <v>168</v>
      </c>
      <c r="R11" s="29">
        <v>18</v>
      </c>
      <c r="S11" s="22">
        <v>18</v>
      </c>
      <c r="T11" s="22">
        <v>79</v>
      </c>
      <c r="U11" s="36">
        <v>7</v>
      </c>
      <c r="V11" s="22">
        <v>62</v>
      </c>
      <c r="W11" s="22">
        <v>29</v>
      </c>
      <c r="X11" s="22">
        <v>46</v>
      </c>
      <c r="Y11" s="22">
        <v>41</v>
      </c>
      <c r="Z11" s="22">
        <v>149</v>
      </c>
      <c r="AA11" s="22">
        <v>22</v>
      </c>
      <c r="AB11" s="22">
        <v>68</v>
      </c>
      <c r="AC11" s="22">
        <v>97</v>
      </c>
      <c r="AD11" s="3"/>
      <c r="AE11" s="22">
        <f t="shared" si="0"/>
        <v>2419</v>
      </c>
      <c r="AF11" s="84">
        <f>AE11/AE12</f>
        <v>0.90497568275346052</v>
      </c>
      <c r="AG11" s="92">
        <v>1</v>
      </c>
      <c r="AH11" s="96" t="s">
        <v>63</v>
      </c>
    </row>
    <row r="12" spans="1:40" ht="69">
      <c r="A12" s="74"/>
      <c r="B12" s="75"/>
      <c r="C12" s="76"/>
      <c r="D12" s="3" t="s">
        <v>64</v>
      </c>
      <c r="E12" s="25">
        <v>45</v>
      </c>
      <c r="F12" s="22">
        <v>37</v>
      </c>
      <c r="G12" s="22">
        <v>102</v>
      </c>
      <c r="H12" s="22">
        <v>127</v>
      </c>
      <c r="I12" s="19">
        <v>69</v>
      </c>
      <c r="J12" s="22">
        <v>72</v>
      </c>
      <c r="K12" s="22">
        <v>95</v>
      </c>
      <c r="L12" s="22">
        <v>136</v>
      </c>
      <c r="M12" s="22">
        <v>640</v>
      </c>
      <c r="N12" s="19">
        <v>312</v>
      </c>
      <c r="O12" s="22">
        <v>55</v>
      </c>
      <c r="P12" s="22">
        <v>99</v>
      </c>
      <c r="Q12" s="22">
        <v>121</v>
      </c>
      <c r="R12" s="29">
        <v>20</v>
      </c>
      <c r="S12" s="22">
        <v>18</v>
      </c>
      <c r="T12" s="22">
        <v>79</v>
      </c>
      <c r="U12" s="36">
        <v>25</v>
      </c>
      <c r="V12" s="22">
        <v>49</v>
      </c>
      <c r="W12" s="22">
        <v>32</v>
      </c>
      <c r="X12" s="22">
        <v>78</v>
      </c>
      <c r="Y12" s="22">
        <v>43</v>
      </c>
      <c r="Z12" s="22">
        <v>127</v>
      </c>
      <c r="AA12" s="22">
        <v>23</v>
      </c>
      <c r="AB12" s="22">
        <v>117</v>
      </c>
      <c r="AC12" s="22">
        <v>152</v>
      </c>
      <c r="AD12" s="3"/>
      <c r="AE12" s="22">
        <f t="shared" si="0"/>
        <v>2673</v>
      </c>
      <c r="AF12" s="85"/>
      <c r="AG12" s="92">
        <v>1</v>
      </c>
      <c r="AH12" s="96"/>
    </row>
    <row r="13" spans="1:40" ht="17.25">
      <c r="A13" s="63" t="s">
        <v>65</v>
      </c>
      <c r="B13" s="64" t="s">
        <v>66</v>
      </c>
      <c r="C13" s="65" t="s">
        <v>67</v>
      </c>
      <c r="D13" s="8" t="s">
        <v>68</v>
      </c>
      <c r="E13" s="23">
        <v>0</v>
      </c>
      <c r="F13" s="21">
        <v>0</v>
      </c>
      <c r="G13" s="21">
        <v>1</v>
      </c>
      <c r="H13" s="21">
        <v>1</v>
      </c>
      <c r="I13" s="21">
        <v>1</v>
      </c>
      <c r="J13" s="21">
        <v>0</v>
      </c>
      <c r="K13" s="21">
        <v>1</v>
      </c>
      <c r="L13" s="21">
        <v>3</v>
      </c>
      <c r="M13" s="21">
        <v>1</v>
      </c>
      <c r="N13" s="21">
        <v>5</v>
      </c>
      <c r="O13" s="21">
        <v>2</v>
      </c>
      <c r="P13" s="21">
        <v>0</v>
      </c>
      <c r="Q13" s="21">
        <v>0</v>
      </c>
      <c r="R13" s="31">
        <v>0</v>
      </c>
      <c r="S13" s="21">
        <v>1</v>
      </c>
      <c r="T13" s="21">
        <v>2</v>
      </c>
      <c r="U13" s="37">
        <v>1</v>
      </c>
      <c r="V13" s="21">
        <v>0</v>
      </c>
      <c r="W13" s="21">
        <v>0</v>
      </c>
      <c r="X13" s="21">
        <v>2</v>
      </c>
      <c r="Y13" s="21">
        <v>0</v>
      </c>
      <c r="Z13" s="21">
        <v>2</v>
      </c>
      <c r="AA13" s="21">
        <v>1</v>
      </c>
      <c r="AB13" s="21">
        <v>5</v>
      </c>
      <c r="AC13" s="21">
        <v>1</v>
      </c>
      <c r="AD13" s="8"/>
      <c r="AE13" s="21">
        <f t="shared" si="0"/>
        <v>30</v>
      </c>
      <c r="AF13" s="86">
        <f>(AE13+2*(AE14)+3*(AE15)+4*AE16)/(4*AE17)</f>
        <v>0.70597484276729561</v>
      </c>
      <c r="AG13" s="72">
        <v>0.69</v>
      </c>
      <c r="AH13" s="95" t="s">
        <v>69</v>
      </c>
    </row>
    <row r="14" spans="1:40" ht="29.1" customHeight="1">
      <c r="A14" s="63"/>
      <c r="B14" s="64"/>
      <c r="C14" s="65"/>
      <c r="D14" s="8" t="s">
        <v>70</v>
      </c>
      <c r="E14" s="23">
        <v>1</v>
      </c>
      <c r="F14" s="21">
        <v>0</v>
      </c>
      <c r="G14" s="21">
        <v>2</v>
      </c>
      <c r="H14" s="21">
        <v>3</v>
      </c>
      <c r="I14" s="21">
        <v>1</v>
      </c>
      <c r="J14" s="21">
        <v>1</v>
      </c>
      <c r="K14" s="21">
        <v>2</v>
      </c>
      <c r="L14" s="21">
        <v>0</v>
      </c>
      <c r="M14" s="21">
        <v>0</v>
      </c>
      <c r="N14" s="21">
        <v>0</v>
      </c>
      <c r="O14" s="21">
        <v>1</v>
      </c>
      <c r="P14" s="21">
        <v>1</v>
      </c>
      <c r="Q14" s="21">
        <v>2</v>
      </c>
      <c r="R14" s="31">
        <v>0</v>
      </c>
      <c r="S14" s="21">
        <v>0</v>
      </c>
      <c r="T14" s="21">
        <v>1</v>
      </c>
      <c r="U14" s="37">
        <v>1</v>
      </c>
      <c r="V14" s="21">
        <v>2</v>
      </c>
      <c r="W14" s="21">
        <v>1</v>
      </c>
      <c r="X14" s="21">
        <v>2</v>
      </c>
      <c r="Y14" s="21">
        <v>0</v>
      </c>
      <c r="Z14" s="21">
        <v>3</v>
      </c>
      <c r="AA14" s="21">
        <v>0</v>
      </c>
      <c r="AB14" s="21">
        <v>1</v>
      </c>
      <c r="AC14" s="21">
        <v>0</v>
      </c>
      <c r="AD14" s="8"/>
      <c r="AE14" s="21">
        <f t="shared" si="0"/>
        <v>25</v>
      </c>
      <c r="AF14" s="101"/>
      <c r="AG14" s="72">
        <v>0.69</v>
      </c>
      <c r="AH14" s="95"/>
    </row>
    <row r="15" spans="1:40" ht="29.1" customHeight="1">
      <c r="A15" s="63"/>
      <c r="B15" s="64"/>
      <c r="C15" s="65"/>
      <c r="D15" s="8" t="s">
        <v>71</v>
      </c>
      <c r="E15" s="23">
        <v>5</v>
      </c>
      <c r="F15" s="21">
        <v>2</v>
      </c>
      <c r="G15" s="21">
        <v>0</v>
      </c>
      <c r="H15" s="21">
        <v>1</v>
      </c>
      <c r="I15" s="21">
        <v>1</v>
      </c>
      <c r="J15" s="21">
        <v>1</v>
      </c>
      <c r="K15" s="21">
        <v>3</v>
      </c>
      <c r="L15" s="21">
        <v>1</v>
      </c>
      <c r="M15" s="21">
        <v>1</v>
      </c>
      <c r="N15" s="21">
        <v>2</v>
      </c>
      <c r="O15" s="21">
        <v>2</v>
      </c>
      <c r="P15" s="21">
        <v>1</v>
      </c>
      <c r="Q15" s="21">
        <v>11</v>
      </c>
      <c r="R15" s="31">
        <v>1</v>
      </c>
      <c r="S15" s="21">
        <v>1</v>
      </c>
      <c r="T15" s="21">
        <v>0</v>
      </c>
      <c r="U15" s="37">
        <v>0</v>
      </c>
      <c r="V15" s="21">
        <v>4</v>
      </c>
      <c r="W15" s="21">
        <v>1</v>
      </c>
      <c r="X15" s="21">
        <v>0</v>
      </c>
      <c r="Y15" s="21">
        <v>3</v>
      </c>
      <c r="Z15" s="21">
        <v>4</v>
      </c>
      <c r="AA15" s="21">
        <v>2</v>
      </c>
      <c r="AB15" s="21">
        <v>1</v>
      </c>
      <c r="AC15" s="21">
        <v>3</v>
      </c>
      <c r="AD15" s="8"/>
      <c r="AE15" s="21">
        <f t="shared" si="0"/>
        <v>51</v>
      </c>
      <c r="AF15" s="101"/>
      <c r="AG15" s="72">
        <v>0.69</v>
      </c>
      <c r="AH15" s="95"/>
    </row>
    <row r="16" spans="1:40" ht="17.25">
      <c r="A16" s="63"/>
      <c r="B16" s="64"/>
      <c r="C16" s="65"/>
      <c r="D16" s="8" t="s">
        <v>72</v>
      </c>
      <c r="E16" s="23">
        <v>4</v>
      </c>
      <c r="F16" s="21">
        <v>2</v>
      </c>
      <c r="G16" s="21">
        <v>3</v>
      </c>
      <c r="H16" s="21">
        <v>0</v>
      </c>
      <c r="I16" s="21">
        <v>0</v>
      </c>
      <c r="J16" s="21">
        <v>1</v>
      </c>
      <c r="K16" s="21">
        <v>5</v>
      </c>
      <c r="L16" s="21">
        <v>0</v>
      </c>
      <c r="M16" s="21">
        <v>2</v>
      </c>
      <c r="N16" s="21">
        <v>0</v>
      </c>
      <c r="O16" s="21">
        <v>0</v>
      </c>
      <c r="P16" s="21">
        <v>2</v>
      </c>
      <c r="Q16" s="21">
        <v>5</v>
      </c>
      <c r="R16" s="31">
        <v>2</v>
      </c>
      <c r="S16" s="21">
        <v>4</v>
      </c>
      <c r="T16" s="21">
        <v>4</v>
      </c>
      <c r="U16" s="37">
        <v>0</v>
      </c>
      <c r="V16" s="21">
        <v>1</v>
      </c>
      <c r="W16" s="21">
        <v>1</v>
      </c>
      <c r="X16" s="21">
        <v>6</v>
      </c>
      <c r="Y16" s="21">
        <v>4</v>
      </c>
      <c r="Z16" s="21">
        <v>0</v>
      </c>
      <c r="AA16" s="21">
        <v>6</v>
      </c>
      <c r="AB16" s="21">
        <v>2</v>
      </c>
      <c r="AC16" s="21">
        <v>0</v>
      </c>
      <c r="AD16" s="8"/>
      <c r="AE16" s="21">
        <f t="shared" si="0"/>
        <v>54</v>
      </c>
      <c r="AF16" s="101"/>
      <c r="AG16" s="72">
        <v>0.69</v>
      </c>
      <c r="AH16" s="95"/>
    </row>
    <row r="17" spans="1:35" ht="112.5" customHeight="1">
      <c r="A17" s="63"/>
      <c r="B17" s="64"/>
      <c r="C17" s="65"/>
      <c r="D17" s="8" t="s">
        <v>73</v>
      </c>
      <c r="E17" s="23">
        <v>10</v>
      </c>
      <c r="F17" s="21">
        <v>4</v>
      </c>
      <c r="G17" s="21">
        <v>6</v>
      </c>
      <c r="H17" s="21">
        <v>5</v>
      </c>
      <c r="I17" s="21">
        <v>3</v>
      </c>
      <c r="J17" s="21">
        <v>3</v>
      </c>
      <c r="K17" s="21">
        <v>11</v>
      </c>
      <c r="L17" s="21">
        <v>4</v>
      </c>
      <c r="M17" s="21">
        <v>4</v>
      </c>
      <c r="N17" s="21">
        <v>7</v>
      </c>
      <c r="O17" s="21">
        <v>5</v>
      </c>
      <c r="P17" s="21">
        <v>4</v>
      </c>
      <c r="Q17" s="21">
        <v>18</v>
      </c>
      <c r="R17" s="31">
        <v>3</v>
      </c>
      <c r="S17" s="21">
        <v>6</v>
      </c>
      <c r="T17" s="21">
        <v>7</v>
      </c>
      <c r="U17" s="37">
        <v>0</v>
      </c>
      <c r="V17" s="21">
        <v>7</v>
      </c>
      <c r="W17" s="21">
        <v>3</v>
      </c>
      <c r="X17" s="21">
        <v>10</v>
      </c>
      <c r="Y17" s="21">
        <v>8</v>
      </c>
      <c r="Z17" s="21">
        <v>9</v>
      </c>
      <c r="AA17" s="21">
        <v>9</v>
      </c>
      <c r="AB17" s="21">
        <v>9</v>
      </c>
      <c r="AC17" s="21">
        <v>4</v>
      </c>
      <c r="AD17" s="8"/>
      <c r="AE17" s="21">
        <f t="shared" si="0"/>
        <v>159</v>
      </c>
      <c r="AF17" s="87"/>
      <c r="AG17" s="72">
        <v>0.69</v>
      </c>
      <c r="AH17" s="95"/>
      <c r="AI17" s="57"/>
    </row>
    <row r="18" spans="1:35" ht="57.75" customHeight="1">
      <c r="A18" s="66" t="s">
        <v>74</v>
      </c>
      <c r="B18" s="68" t="s">
        <v>75</v>
      </c>
      <c r="C18" s="70" t="s">
        <v>76</v>
      </c>
      <c r="D18" s="61" t="s">
        <v>77</v>
      </c>
      <c r="E18" s="9">
        <v>919</v>
      </c>
      <c r="F18" s="19">
        <v>233</v>
      </c>
      <c r="G18" s="19">
        <v>168</v>
      </c>
      <c r="H18" s="19">
        <v>474</v>
      </c>
      <c r="I18" s="19">
        <v>148</v>
      </c>
      <c r="J18" s="19">
        <v>861</v>
      </c>
      <c r="K18" s="19">
        <v>405</v>
      </c>
      <c r="L18" s="19">
        <v>129</v>
      </c>
      <c r="M18" s="19">
        <v>264</v>
      </c>
      <c r="N18" s="22">
        <v>2040</v>
      </c>
      <c r="O18" s="19">
        <v>104</v>
      </c>
      <c r="P18" s="19">
        <v>2696</v>
      </c>
      <c r="Q18" s="19">
        <v>2208</v>
      </c>
      <c r="R18" s="32">
        <v>676</v>
      </c>
      <c r="S18" s="19">
        <v>61</v>
      </c>
      <c r="T18" s="19">
        <v>912</v>
      </c>
      <c r="U18" s="38">
        <v>234</v>
      </c>
      <c r="V18" s="22">
        <v>1361</v>
      </c>
      <c r="W18" s="19">
        <v>490</v>
      </c>
      <c r="X18" s="19">
        <v>3676</v>
      </c>
      <c r="Y18" s="19">
        <v>2057</v>
      </c>
      <c r="Z18" s="19">
        <v>3177</v>
      </c>
      <c r="AA18" s="19">
        <v>467</v>
      </c>
      <c r="AB18" s="19">
        <v>620</v>
      </c>
      <c r="AC18" s="19">
        <v>81</v>
      </c>
      <c r="AD18" s="61"/>
      <c r="AE18" s="19">
        <f t="shared" si="0"/>
        <v>24461</v>
      </c>
      <c r="AF18" s="102">
        <f>AE18/AE19</f>
        <v>1.0311959866784706</v>
      </c>
      <c r="AG18" s="73">
        <v>0.85</v>
      </c>
      <c r="AH18" s="94" t="s">
        <v>78</v>
      </c>
    </row>
    <row r="19" spans="1:35" ht="66.75" customHeight="1">
      <c r="A19" s="66"/>
      <c r="B19" s="68"/>
      <c r="C19" s="70"/>
      <c r="D19" s="61" t="s">
        <v>79</v>
      </c>
      <c r="E19" s="9">
        <v>1017</v>
      </c>
      <c r="F19" s="19">
        <v>162</v>
      </c>
      <c r="G19" s="19">
        <v>142</v>
      </c>
      <c r="H19" s="19">
        <v>394</v>
      </c>
      <c r="I19" s="19">
        <v>113</v>
      </c>
      <c r="J19" s="19">
        <v>930</v>
      </c>
      <c r="K19" s="19">
        <v>1212</v>
      </c>
      <c r="L19" s="19">
        <v>199</v>
      </c>
      <c r="M19" s="19">
        <v>441</v>
      </c>
      <c r="N19" s="22">
        <v>2391</v>
      </c>
      <c r="O19" s="19">
        <v>151</v>
      </c>
      <c r="P19" s="19">
        <v>2581</v>
      </c>
      <c r="Q19" s="19">
        <v>2577</v>
      </c>
      <c r="R19" s="32">
        <v>638</v>
      </c>
      <c r="S19" s="19">
        <v>92</v>
      </c>
      <c r="T19" s="19">
        <v>725</v>
      </c>
      <c r="U19" s="38">
        <v>298</v>
      </c>
      <c r="V19" s="22">
        <v>1397</v>
      </c>
      <c r="W19" s="19">
        <v>385</v>
      </c>
      <c r="X19" s="19">
        <v>2809</v>
      </c>
      <c r="Y19" s="19">
        <v>3160</v>
      </c>
      <c r="Z19" s="19">
        <v>433</v>
      </c>
      <c r="AA19" s="19">
        <v>466</v>
      </c>
      <c r="AB19" s="19">
        <v>927</v>
      </c>
      <c r="AC19" s="19">
        <v>81</v>
      </c>
      <c r="AD19" s="61"/>
      <c r="AE19" s="19">
        <f t="shared" si="0"/>
        <v>23721</v>
      </c>
      <c r="AF19" s="103"/>
      <c r="AG19" s="73">
        <v>0.98</v>
      </c>
      <c r="AH19" s="94"/>
      <c r="AI19" s="57"/>
    </row>
    <row r="20" spans="1:35" ht="38.25" customHeight="1">
      <c r="A20" s="63" t="s">
        <v>80</v>
      </c>
      <c r="B20" s="64" t="s">
        <v>81</v>
      </c>
      <c r="C20" s="65" t="s">
        <v>82</v>
      </c>
      <c r="D20" s="60" t="s">
        <v>83</v>
      </c>
      <c r="E20" s="24">
        <v>50</v>
      </c>
      <c r="F20" s="12">
        <v>22</v>
      </c>
      <c r="G20" s="12">
        <v>36</v>
      </c>
      <c r="H20" s="12">
        <v>50</v>
      </c>
      <c r="I20" s="12">
        <v>31</v>
      </c>
      <c r="J20" s="12">
        <v>61</v>
      </c>
      <c r="K20" s="12">
        <v>47</v>
      </c>
      <c r="L20" s="24">
        <v>36</v>
      </c>
      <c r="M20" s="24">
        <v>13</v>
      </c>
      <c r="N20" s="21">
        <v>302</v>
      </c>
      <c r="O20" s="24">
        <v>42</v>
      </c>
      <c r="P20" s="12">
        <v>7</v>
      </c>
      <c r="Q20" s="21">
        <v>36</v>
      </c>
      <c r="R20" s="33">
        <v>5</v>
      </c>
      <c r="S20" s="12">
        <v>2</v>
      </c>
      <c r="T20" s="12">
        <v>25</v>
      </c>
      <c r="U20" s="39">
        <v>23</v>
      </c>
      <c r="V20" s="21">
        <v>24</v>
      </c>
      <c r="W20" s="24">
        <v>27</v>
      </c>
      <c r="X20" s="12">
        <v>31</v>
      </c>
      <c r="Y20" s="12">
        <v>51</v>
      </c>
      <c r="Z20" s="12">
        <v>14</v>
      </c>
      <c r="AA20" s="12">
        <v>40</v>
      </c>
      <c r="AB20" s="12">
        <v>92</v>
      </c>
      <c r="AC20" s="44">
        <v>68</v>
      </c>
      <c r="AD20" s="60"/>
      <c r="AE20" s="12">
        <f t="shared" si="0"/>
        <v>1135</v>
      </c>
      <c r="AF20" s="86">
        <f>(AE20/AE21)*100</f>
        <v>40.974729241877256</v>
      </c>
      <c r="AG20" s="72">
        <v>33.119999999999997</v>
      </c>
      <c r="AH20" s="95" t="s">
        <v>84</v>
      </c>
    </row>
    <row r="21" spans="1:35" ht="64.5" customHeight="1">
      <c r="A21" s="63"/>
      <c r="B21" s="64"/>
      <c r="C21" s="65"/>
      <c r="D21" s="60" t="s">
        <v>85</v>
      </c>
      <c r="E21" s="24">
        <v>95</v>
      </c>
      <c r="F21" s="12">
        <v>86</v>
      </c>
      <c r="G21" s="12">
        <v>69</v>
      </c>
      <c r="H21" s="12">
        <v>110</v>
      </c>
      <c r="I21" s="12">
        <v>89</v>
      </c>
      <c r="J21" s="12">
        <v>110</v>
      </c>
      <c r="K21" s="12">
        <v>294</v>
      </c>
      <c r="L21" s="24">
        <v>43</v>
      </c>
      <c r="M21" s="24">
        <v>45</v>
      </c>
      <c r="N21" s="21">
        <v>312</v>
      </c>
      <c r="O21" s="24">
        <v>51</v>
      </c>
      <c r="P21" s="12">
        <v>9</v>
      </c>
      <c r="Q21" s="21">
        <v>168</v>
      </c>
      <c r="R21" s="33">
        <v>12</v>
      </c>
      <c r="S21" s="12">
        <v>117</v>
      </c>
      <c r="T21" s="12">
        <v>74</v>
      </c>
      <c r="U21" s="39">
        <v>31</v>
      </c>
      <c r="V21" s="21">
        <v>84</v>
      </c>
      <c r="W21" s="24">
        <v>63</v>
      </c>
      <c r="X21" s="12">
        <v>100</v>
      </c>
      <c r="Y21" s="12">
        <v>112</v>
      </c>
      <c r="Z21" s="12">
        <v>101</v>
      </c>
      <c r="AA21" s="12">
        <v>146</v>
      </c>
      <c r="AB21" s="12">
        <v>325</v>
      </c>
      <c r="AC21" s="44">
        <v>124</v>
      </c>
      <c r="AD21" s="60"/>
      <c r="AE21" s="12">
        <f t="shared" si="0"/>
        <v>2770</v>
      </c>
      <c r="AF21" s="87"/>
      <c r="AG21" s="72">
        <v>42.1</v>
      </c>
      <c r="AH21" s="95"/>
    </row>
    <row r="22" spans="1:35" ht="34.5">
      <c r="A22" s="66" t="s">
        <v>86</v>
      </c>
      <c r="B22" s="68" t="s">
        <v>87</v>
      </c>
      <c r="C22" s="70" t="s">
        <v>88</v>
      </c>
      <c r="D22" s="61" t="s">
        <v>89</v>
      </c>
      <c r="E22" s="48">
        <v>119792288.43000001</v>
      </c>
      <c r="F22" s="13">
        <v>26855000</v>
      </c>
      <c r="G22" s="49">
        <v>17800</v>
      </c>
      <c r="H22" s="17">
        <v>56046306</v>
      </c>
      <c r="I22" s="13">
        <v>38916000</v>
      </c>
      <c r="J22" s="17">
        <v>39115850</v>
      </c>
      <c r="K22" s="13">
        <v>59022000</v>
      </c>
      <c r="L22" s="13">
        <v>38508733.75</v>
      </c>
      <c r="M22" s="17">
        <v>29867409.579999998</v>
      </c>
      <c r="N22" s="18">
        <v>105742662.90000001</v>
      </c>
      <c r="O22" s="27">
        <v>302672300</v>
      </c>
      <c r="P22" s="16">
        <v>34227652.899999999</v>
      </c>
      <c r="Q22" s="17">
        <v>399545948.40000004</v>
      </c>
      <c r="R22" s="34">
        <v>8748000</v>
      </c>
      <c r="S22" s="16">
        <v>3910098.56</v>
      </c>
      <c r="T22" s="50">
        <v>30863402.199999999</v>
      </c>
      <c r="U22" s="54">
        <v>0</v>
      </c>
      <c r="V22" s="22">
        <v>39133982.340000004</v>
      </c>
      <c r="W22" s="19">
        <v>20408490</v>
      </c>
      <c r="X22" s="17">
        <v>25859622.140000001</v>
      </c>
      <c r="Y22" s="17">
        <v>29408196.629999995</v>
      </c>
      <c r="Z22" s="42">
        <v>7802800</v>
      </c>
      <c r="AA22" s="51">
        <v>62294315.189999998</v>
      </c>
      <c r="AB22" s="52">
        <v>127701137.44</v>
      </c>
      <c r="AC22" s="45">
        <v>22320373.229999997</v>
      </c>
      <c r="AD22" s="61"/>
      <c r="AE22" s="13">
        <f>SUM(E22:AD22)</f>
        <v>1628780369.6900001</v>
      </c>
      <c r="AF22" s="104">
        <f>AE22/AE23</f>
        <v>0.45420465771718993</v>
      </c>
      <c r="AG22" s="73">
        <v>0.41</v>
      </c>
      <c r="AH22" s="94" t="s">
        <v>90</v>
      </c>
    </row>
    <row r="23" spans="1:35" ht="67.5" customHeight="1">
      <c r="A23" s="66"/>
      <c r="B23" s="68"/>
      <c r="C23" s="70"/>
      <c r="D23" s="61" t="s">
        <v>91</v>
      </c>
      <c r="E23" s="10">
        <v>79572000</v>
      </c>
      <c r="F23" s="13">
        <v>32042600</v>
      </c>
      <c r="G23" s="49">
        <v>111800</v>
      </c>
      <c r="H23" s="17">
        <v>231742.87</v>
      </c>
      <c r="I23" s="13">
        <v>37642000</v>
      </c>
      <c r="J23" s="17">
        <v>387377377.69</v>
      </c>
      <c r="K23" s="13">
        <v>243016000</v>
      </c>
      <c r="L23" s="13">
        <v>46399319.229999997</v>
      </c>
      <c r="M23" s="17">
        <v>82239812.967999995</v>
      </c>
      <c r="N23" s="18">
        <v>168533379</v>
      </c>
      <c r="O23" s="27">
        <v>32234000</v>
      </c>
      <c r="P23" s="17">
        <v>328238242.75999999</v>
      </c>
      <c r="Q23" s="13">
        <v>109708603</v>
      </c>
      <c r="R23" s="34">
        <v>182408000</v>
      </c>
      <c r="S23" s="49">
        <v>77223002.040000007</v>
      </c>
      <c r="T23" s="42">
        <v>153083533.06</v>
      </c>
      <c r="U23" s="54">
        <v>0</v>
      </c>
      <c r="V23" s="22">
        <v>103138114.7</v>
      </c>
      <c r="W23" s="19">
        <v>307521490</v>
      </c>
      <c r="X23" s="13">
        <v>237784387</v>
      </c>
      <c r="Y23" s="17">
        <v>265221598.74000001</v>
      </c>
      <c r="Z23" s="42">
        <v>107300000</v>
      </c>
      <c r="AA23" s="53">
        <v>300496248.37</v>
      </c>
      <c r="AB23" s="52">
        <v>304482180.30000001</v>
      </c>
      <c r="AC23" s="46">
        <v>0</v>
      </c>
      <c r="AD23" s="61"/>
      <c r="AE23" s="13">
        <f>SUM(E23:AD23)</f>
        <v>3586005431.7279997</v>
      </c>
      <c r="AF23" s="105"/>
      <c r="AG23" s="73">
        <v>0.71</v>
      </c>
      <c r="AH23" s="94"/>
      <c r="AI23" s="57"/>
    </row>
    <row r="24" spans="1:35" ht="17.25">
      <c r="A24" s="63" t="s">
        <v>92</v>
      </c>
      <c r="B24" s="64" t="s">
        <v>93</v>
      </c>
      <c r="C24" s="65" t="s">
        <v>94</v>
      </c>
      <c r="D24" s="60" t="s">
        <v>95</v>
      </c>
      <c r="E24" s="23">
        <v>407</v>
      </c>
      <c r="F24" s="21">
        <v>138</v>
      </c>
      <c r="G24" s="21">
        <v>200</v>
      </c>
      <c r="H24" s="21">
        <v>5</v>
      </c>
      <c r="I24" s="15">
        <v>0</v>
      </c>
      <c r="J24" s="21">
        <v>75</v>
      </c>
      <c r="K24" s="21">
        <v>865</v>
      </c>
      <c r="L24" s="21">
        <v>59</v>
      </c>
      <c r="M24" s="21">
        <v>137</v>
      </c>
      <c r="N24" s="23">
        <v>181</v>
      </c>
      <c r="O24" s="23">
        <v>107</v>
      </c>
      <c r="P24" s="21">
        <v>101</v>
      </c>
      <c r="Q24" s="21">
        <v>167</v>
      </c>
      <c r="R24" s="30">
        <v>114</v>
      </c>
      <c r="S24" s="21">
        <v>106</v>
      </c>
      <c r="T24" s="21">
        <v>273</v>
      </c>
      <c r="U24" s="37">
        <v>101</v>
      </c>
      <c r="V24" s="21">
        <v>55</v>
      </c>
      <c r="W24" s="21">
        <v>338</v>
      </c>
      <c r="X24" s="21">
        <v>123</v>
      </c>
      <c r="Y24" s="21">
        <v>24</v>
      </c>
      <c r="Z24" s="43">
        <v>109</v>
      </c>
      <c r="AA24" s="21">
        <v>424</v>
      </c>
      <c r="AB24" s="21">
        <v>322</v>
      </c>
      <c r="AC24" s="47">
        <v>43</v>
      </c>
      <c r="AD24" s="60"/>
      <c r="AE24" s="21">
        <f t="shared" si="0"/>
        <v>4474</v>
      </c>
      <c r="AF24" s="86">
        <f>AE24/AE25*100</f>
        <v>87.3828125</v>
      </c>
      <c r="AG24" s="72">
        <v>74.260000000000005</v>
      </c>
      <c r="AH24" s="95" t="s">
        <v>96</v>
      </c>
    </row>
    <row r="25" spans="1:35" ht="51" customHeight="1">
      <c r="A25" s="63"/>
      <c r="B25" s="64"/>
      <c r="C25" s="65"/>
      <c r="D25" s="60" t="s">
        <v>97</v>
      </c>
      <c r="E25" s="23">
        <v>262</v>
      </c>
      <c r="F25" s="21">
        <v>157</v>
      </c>
      <c r="G25" s="21">
        <v>200</v>
      </c>
      <c r="H25" s="21">
        <v>105</v>
      </c>
      <c r="I25" s="15">
        <v>0</v>
      </c>
      <c r="J25" s="21">
        <v>204</v>
      </c>
      <c r="K25" s="21">
        <v>214</v>
      </c>
      <c r="L25" s="21">
        <v>83</v>
      </c>
      <c r="M25" s="21">
        <v>137</v>
      </c>
      <c r="N25" s="23">
        <v>99</v>
      </c>
      <c r="O25" s="23">
        <v>181</v>
      </c>
      <c r="P25" s="21">
        <v>477</v>
      </c>
      <c r="Q25" s="21">
        <v>199</v>
      </c>
      <c r="R25" s="30">
        <v>161</v>
      </c>
      <c r="S25" s="21">
        <v>108</v>
      </c>
      <c r="T25" s="21">
        <v>273</v>
      </c>
      <c r="U25" s="37">
        <v>98</v>
      </c>
      <c r="V25" s="21">
        <v>351</v>
      </c>
      <c r="W25" s="21">
        <v>338</v>
      </c>
      <c r="X25" s="21">
        <v>148</v>
      </c>
      <c r="Y25" s="21">
        <v>137</v>
      </c>
      <c r="Z25" s="43">
        <v>109</v>
      </c>
      <c r="AA25" s="21">
        <v>574</v>
      </c>
      <c r="AB25" s="21">
        <v>455</v>
      </c>
      <c r="AC25" s="47">
        <v>50</v>
      </c>
      <c r="AD25" s="60"/>
      <c r="AE25" s="21">
        <f t="shared" si="0"/>
        <v>5120</v>
      </c>
      <c r="AF25" s="87"/>
      <c r="AG25" s="72">
        <v>74.260000000000005</v>
      </c>
      <c r="AH25" s="95"/>
      <c r="AI25" s="57"/>
    </row>
    <row r="26" spans="1:35" ht="35.25" customHeight="1">
      <c r="A26" s="66" t="s">
        <v>98</v>
      </c>
      <c r="B26" s="68" t="s">
        <v>99</v>
      </c>
      <c r="C26" s="70" t="s">
        <v>100</v>
      </c>
      <c r="D26" s="61" t="s">
        <v>101</v>
      </c>
      <c r="E26" s="9">
        <v>140</v>
      </c>
      <c r="F26" s="19">
        <v>98</v>
      </c>
      <c r="G26" s="19">
        <v>186</v>
      </c>
      <c r="H26" s="19">
        <v>139</v>
      </c>
      <c r="I26" s="19">
        <v>22</v>
      </c>
      <c r="J26" s="19">
        <v>111</v>
      </c>
      <c r="K26" s="19">
        <v>267</v>
      </c>
      <c r="L26" s="19">
        <v>83</v>
      </c>
      <c r="M26" s="19">
        <v>57</v>
      </c>
      <c r="N26" s="9">
        <v>110</v>
      </c>
      <c r="O26" s="25">
        <v>111</v>
      </c>
      <c r="P26" s="19">
        <v>377</v>
      </c>
      <c r="Q26" s="19">
        <v>291</v>
      </c>
      <c r="R26" s="32">
        <v>158</v>
      </c>
      <c r="S26" s="19">
        <v>0</v>
      </c>
      <c r="T26" s="19">
        <v>303</v>
      </c>
      <c r="U26" s="38">
        <v>260</v>
      </c>
      <c r="V26" s="22">
        <v>137</v>
      </c>
      <c r="W26" s="19">
        <v>174</v>
      </c>
      <c r="X26" s="19">
        <v>83</v>
      </c>
      <c r="Y26" s="19">
        <v>114</v>
      </c>
      <c r="Z26" s="19">
        <v>15</v>
      </c>
      <c r="AA26" s="19">
        <v>330</v>
      </c>
      <c r="AB26" s="19">
        <v>650</v>
      </c>
      <c r="AC26" s="19">
        <v>73</v>
      </c>
      <c r="AD26" s="61"/>
      <c r="AE26" s="19">
        <f t="shared" si="0"/>
        <v>4289</v>
      </c>
      <c r="AF26" s="102">
        <f>((AE26/AE27)-1)*100</f>
        <v>-10.309493935591806</v>
      </c>
      <c r="AG26" s="73">
        <v>-2.14</v>
      </c>
      <c r="AH26" s="94" t="s">
        <v>102</v>
      </c>
    </row>
    <row r="27" spans="1:35" ht="48.75" customHeight="1">
      <c r="A27" s="66"/>
      <c r="B27" s="68"/>
      <c r="C27" s="70"/>
      <c r="D27" s="61" t="s">
        <v>103</v>
      </c>
      <c r="E27" s="9">
        <v>157</v>
      </c>
      <c r="F27" s="19">
        <v>119</v>
      </c>
      <c r="G27" s="19">
        <v>80</v>
      </c>
      <c r="H27" s="19">
        <v>132</v>
      </c>
      <c r="I27" s="19">
        <v>32</v>
      </c>
      <c r="J27" s="19">
        <v>82</v>
      </c>
      <c r="K27" s="19">
        <v>383</v>
      </c>
      <c r="L27" s="19">
        <v>61</v>
      </c>
      <c r="M27" s="19">
        <v>43</v>
      </c>
      <c r="N27" s="9">
        <v>99</v>
      </c>
      <c r="O27" s="25">
        <v>139</v>
      </c>
      <c r="P27" s="19">
        <v>186</v>
      </c>
      <c r="Q27" s="19">
        <v>303</v>
      </c>
      <c r="R27" s="32">
        <v>299</v>
      </c>
      <c r="S27" s="19">
        <v>298</v>
      </c>
      <c r="T27" s="19">
        <v>291</v>
      </c>
      <c r="U27" s="38">
        <v>404</v>
      </c>
      <c r="V27" s="22">
        <v>120</v>
      </c>
      <c r="W27" s="19">
        <v>179</v>
      </c>
      <c r="X27" s="19">
        <v>180</v>
      </c>
      <c r="Y27" s="19">
        <v>120</v>
      </c>
      <c r="Z27" s="19">
        <v>164</v>
      </c>
      <c r="AA27" s="19">
        <v>236</v>
      </c>
      <c r="AB27" s="19">
        <v>621</v>
      </c>
      <c r="AC27" s="19">
        <v>54</v>
      </c>
      <c r="AD27" s="61"/>
      <c r="AE27" s="19">
        <f t="shared" si="0"/>
        <v>4782</v>
      </c>
      <c r="AF27" s="103"/>
      <c r="AG27" s="73">
        <v>-6.81</v>
      </c>
      <c r="AH27" s="94"/>
    </row>
    <row r="28" spans="1:35" ht="59.25" customHeight="1">
      <c r="A28" s="63" t="s">
        <v>104</v>
      </c>
      <c r="B28" s="64" t="s">
        <v>105</v>
      </c>
      <c r="C28" s="65" t="s">
        <v>106</v>
      </c>
      <c r="D28" s="60" t="s">
        <v>107</v>
      </c>
      <c r="E28" s="23">
        <v>919</v>
      </c>
      <c r="F28" s="23">
        <v>233</v>
      </c>
      <c r="G28" s="21">
        <v>168</v>
      </c>
      <c r="H28" s="21">
        <v>474</v>
      </c>
      <c r="I28" s="21">
        <v>148</v>
      </c>
      <c r="J28" s="21">
        <v>861</v>
      </c>
      <c r="K28" s="21">
        <v>405</v>
      </c>
      <c r="L28" s="21">
        <v>129</v>
      </c>
      <c r="M28" s="21">
        <v>264</v>
      </c>
      <c r="N28" s="23">
        <f>+N18</f>
        <v>2040</v>
      </c>
      <c r="O28" s="23">
        <v>104</v>
      </c>
      <c r="P28" s="21">
        <v>2696</v>
      </c>
      <c r="Q28" s="21">
        <v>2208</v>
      </c>
      <c r="R28" s="30">
        <v>676</v>
      </c>
      <c r="S28" s="21">
        <v>61</v>
      </c>
      <c r="T28" s="21">
        <v>912</v>
      </c>
      <c r="U28" s="37">
        <v>234</v>
      </c>
      <c r="V28" s="21">
        <v>1361</v>
      </c>
      <c r="W28" s="23">
        <v>490</v>
      </c>
      <c r="X28" s="21">
        <v>3676</v>
      </c>
      <c r="Y28" s="21">
        <v>2057</v>
      </c>
      <c r="Z28" s="21">
        <v>3177</v>
      </c>
      <c r="AA28" s="21">
        <v>467</v>
      </c>
      <c r="AB28" s="21">
        <v>620</v>
      </c>
      <c r="AC28" s="23">
        <v>81</v>
      </c>
      <c r="AD28" s="60"/>
      <c r="AE28" s="21">
        <f t="shared" si="0"/>
        <v>24461</v>
      </c>
      <c r="AF28" s="86">
        <f>AE28/AE29</f>
        <v>5.2300620055591187</v>
      </c>
      <c r="AG28" s="72">
        <v>3.61</v>
      </c>
      <c r="AH28" s="95" t="s">
        <v>108</v>
      </c>
      <c r="AI28" s="57"/>
    </row>
    <row r="29" spans="1:35" ht="63.75" customHeight="1">
      <c r="A29" s="63"/>
      <c r="B29" s="64"/>
      <c r="C29" s="65"/>
      <c r="D29" s="60" t="s">
        <v>109</v>
      </c>
      <c r="E29" s="23">
        <v>112</v>
      </c>
      <c r="F29" s="21">
        <v>188</v>
      </c>
      <c r="G29" s="21">
        <v>145</v>
      </c>
      <c r="H29" s="21">
        <v>290</v>
      </c>
      <c r="I29" s="21">
        <v>131</v>
      </c>
      <c r="J29" s="21">
        <v>350</v>
      </c>
      <c r="K29" s="21">
        <v>183</v>
      </c>
      <c r="L29" s="21">
        <v>76</v>
      </c>
      <c r="M29" s="21">
        <v>97</v>
      </c>
      <c r="N29" s="23">
        <v>134</v>
      </c>
      <c r="O29" s="23">
        <v>281</v>
      </c>
      <c r="P29" s="21">
        <v>279</v>
      </c>
      <c r="Q29" s="21">
        <v>386</v>
      </c>
      <c r="R29" s="30">
        <v>150</v>
      </c>
      <c r="S29" s="21">
        <v>63</v>
      </c>
      <c r="T29" s="21">
        <v>157</v>
      </c>
      <c r="U29" s="37">
        <v>38</v>
      </c>
      <c r="V29" s="21">
        <v>242</v>
      </c>
      <c r="W29" s="23">
        <v>299</v>
      </c>
      <c r="X29" s="21">
        <v>121</v>
      </c>
      <c r="Y29" s="21">
        <v>236</v>
      </c>
      <c r="Z29" s="21">
        <v>60</v>
      </c>
      <c r="AA29" s="21">
        <v>259</v>
      </c>
      <c r="AB29" s="21">
        <v>120</v>
      </c>
      <c r="AC29" s="23">
        <v>280</v>
      </c>
      <c r="AD29" s="60"/>
      <c r="AE29" s="21">
        <f t="shared" si="0"/>
        <v>4677</v>
      </c>
      <c r="AF29" s="87"/>
      <c r="AG29" s="72">
        <v>3.61</v>
      </c>
      <c r="AH29" s="95"/>
    </row>
    <row r="30" spans="1:35" ht="17.25">
      <c r="A30" s="66" t="s">
        <v>110</v>
      </c>
      <c r="B30" s="68" t="s">
        <v>111</v>
      </c>
      <c r="C30" s="70" t="s">
        <v>112</v>
      </c>
      <c r="D30" s="61" t="s">
        <v>113</v>
      </c>
      <c r="E30" s="9">
        <v>73</v>
      </c>
      <c r="F30" s="19">
        <v>42</v>
      </c>
      <c r="G30" s="19">
        <v>31</v>
      </c>
      <c r="H30" s="19">
        <v>68</v>
      </c>
      <c r="I30" s="19">
        <v>16</v>
      </c>
      <c r="J30" s="19">
        <v>43</v>
      </c>
      <c r="K30" s="19">
        <f>19+30</f>
        <v>49</v>
      </c>
      <c r="L30" s="19">
        <v>8</v>
      </c>
      <c r="M30" s="19">
        <v>32</v>
      </c>
      <c r="N30" s="19">
        <v>49</v>
      </c>
      <c r="O30" s="22">
        <v>49</v>
      </c>
      <c r="P30" s="19">
        <f>66+25+12</f>
        <v>103</v>
      </c>
      <c r="Q30" s="19">
        <v>93</v>
      </c>
      <c r="R30" s="32">
        <v>325</v>
      </c>
      <c r="S30" s="19">
        <v>0</v>
      </c>
      <c r="T30" s="19">
        <v>43</v>
      </c>
      <c r="U30" s="38">
        <v>40</v>
      </c>
      <c r="V30" s="22">
        <v>74</v>
      </c>
      <c r="W30" s="19">
        <v>89</v>
      </c>
      <c r="X30" s="19">
        <v>1087</v>
      </c>
      <c r="Y30" s="19">
        <v>47</v>
      </c>
      <c r="Z30" s="19">
        <v>30</v>
      </c>
      <c r="AA30" s="19">
        <v>92</v>
      </c>
      <c r="AB30" s="19">
        <v>58</v>
      </c>
      <c r="AC30" s="19">
        <v>29</v>
      </c>
      <c r="AD30" s="61"/>
      <c r="AE30" s="19">
        <f t="shared" si="0"/>
        <v>2570</v>
      </c>
      <c r="AF30" s="102">
        <f>AE30/AE31</f>
        <v>0.64686634784797381</v>
      </c>
      <c r="AG30" s="73">
        <v>0.56999999999999995</v>
      </c>
      <c r="AH30" s="94" t="s">
        <v>114</v>
      </c>
      <c r="AI30" s="57"/>
    </row>
    <row r="31" spans="1:35" ht="33.75" customHeight="1" thickBot="1">
      <c r="A31" s="67"/>
      <c r="B31" s="69"/>
      <c r="C31" s="71"/>
      <c r="D31" s="62" t="s">
        <v>115</v>
      </c>
      <c r="E31" s="11">
        <v>107</v>
      </c>
      <c r="F31" s="14">
        <v>157</v>
      </c>
      <c r="G31" s="14">
        <v>58</v>
      </c>
      <c r="H31" s="14">
        <v>105</v>
      </c>
      <c r="I31" s="19">
        <v>33</v>
      </c>
      <c r="J31" s="14">
        <v>107</v>
      </c>
      <c r="K31" s="14">
        <v>71</v>
      </c>
      <c r="L31" s="14">
        <v>8</v>
      </c>
      <c r="M31" s="14">
        <v>27</v>
      </c>
      <c r="N31" s="19">
        <v>49</v>
      </c>
      <c r="O31" s="26">
        <v>80</v>
      </c>
      <c r="P31" s="14">
        <v>131</v>
      </c>
      <c r="Q31" s="14">
        <v>199</v>
      </c>
      <c r="R31" s="35">
        <v>408</v>
      </c>
      <c r="S31" s="59">
        <v>91</v>
      </c>
      <c r="T31" s="14">
        <v>62</v>
      </c>
      <c r="U31" s="40">
        <v>98</v>
      </c>
      <c r="V31" s="26">
        <v>157</v>
      </c>
      <c r="W31" s="14">
        <v>112</v>
      </c>
      <c r="X31" s="14">
        <v>1537</v>
      </c>
      <c r="Y31" s="14">
        <v>53</v>
      </c>
      <c r="Z31" s="14">
        <v>61</v>
      </c>
      <c r="AA31" s="14">
        <v>145</v>
      </c>
      <c r="AB31" s="14">
        <v>83</v>
      </c>
      <c r="AC31" s="14">
        <v>34</v>
      </c>
      <c r="AD31" s="62"/>
      <c r="AE31" s="14">
        <f t="shared" si="0"/>
        <v>3973</v>
      </c>
      <c r="AF31" s="107"/>
      <c r="AG31" s="108">
        <v>0.56999999999999995</v>
      </c>
      <c r="AH31" s="94"/>
    </row>
    <row r="34" spans="1:34" ht="105" customHeight="1">
      <c r="A34" s="58" t="s">
        <v>116</v>
      </c>
      <c r="C34" s="106" t="s">
        <v>117</v>
      </c>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106"/>
      <c r="AH34" s="106"/>
    </row>
  </sheetData>
  <mergeCells count="80">
    <mergeCell ref="C34:AH34"/>
    <mergeCell ref="AH24:AH25"/>
    <mergeCell ref="AH26:AH27"/>
    <mergeCell ref="AH28:AH29"/>
    <mergeCell ref="AH30:AH31"/>
    <mergeCell ref="AF26:AF27"/>
    <mergeCell ref="AF28:AF29"/>
    <mergeCell ref="AF30:AF31"/>
    <mergeCell ref="AG30:AG31"/>
    <mergeCell ref="AG26:AG27"/>
    <mergeCell ref="AG28:AG29"/>
    <mergeCell ref="AH11:AH12"/>
    <mergeCell ref="AH13:AH17"/>
    <mergeCell ref="AH18:AH19"/>
    <mergeCell ref="AH20:AH21"/>
    <mergeCell ref="AH22:AH23"/>
    <mergeCell ref="AH3:AH4"/>
    <mergeCell ref="AH5:AH6"/>
    <mergeCell ref="AH7:AH8"/>
    <mergeCell ref="AH9:AH10"/>
    <mergeCell ref="AF24:AF25"/>
    <mergeCell ref="AF3:AF4"/>
    <mergeCell ref="AF5:AF6"/>
    <mergeCell ref="AF11:AF12"/>
    <mergeCell ref="AF13:AF17"/>
    <mergeCell ref="AF18:AF19"/>
    <mergeCell ref="AF20:AF21"/>
    <mergeCell ref="AF22:AF23"/>
    <mergeCell ref="AG20:AG21"/>
    <mergeCell ref="AG22:AG23"/>
    <mergeCell ref="AG24:AG25"/>
    <mergeCell ref="AG11:AG12"/>
    <mergeCell ref="A1:AG1"/>
    <mergeCell ref="AG3:AG4"/>
    <mergeCell ref="AG5:AG6"/>
    <mergeCell ref="AF7:AF8"/>
    <mergeCell ref="AF9:AF10"/>
    <mergeCell ref="C5:C6"/>
    <mergeCell ref="B3:B4"/>
    <mergeCell ref="B5:B6"/>
    <mergeCell ref="A3:A4"/>
    <mergeCell ref="A5:A6"/>
    <mergeCell ref="C3:C4"/>
    <mergeCell ref="AG7:AG8"/>
    <mergeCell ref="AG9:AG10"/>
    <mergeCell ref="AG13:AG17"/>
    <mergeCell ref="AG18:AG19"/>
    <mergeCell ref="A7:A8"/>
    <mergeCell ref="B7:B8"/>
    <mergeCell ref="C7:C8"/>
    <mergeCell ref="A9:A10"/>
    <mergeCell ref="B9:B10"/>
    <mergeCell ref="C9:C10"/>
    <mergeCell ref="A11:A12"/>
    <mergeCell ref="B11:B12"/>
    <mergeCell ref="C11:C12"/>
    <mergeCell ref="A13:A17"/>
    <mergeCell ref="B13:B17"/>
    <mergeCell ref="C13:C17"/>
    <mergeCell ref="A18:A19"/>
    <mergeCell ref="B18:B19"/>
    <mergeCell ref="C18:C19"/>
    <mergeCell ref="A20:A21"/>
    <mergeCell ref="B20:B21"/>
    <mergeCell ref="C20:C21"/>
    <mergeCell ref="A22:A23"/>
    <mergeCell ref="B22:B23"/>
    <mergeCell ref="C22:C23"/>
    <mergeCell ref="A24:A25"/>
    <mergeCell ref="B24:B25"/>
    <mergeCell ref="C24:C25"/>
    <mergeCell ref="A30:A31"/>
    <mergeCell ref="B30:B31"/>
    <mergeCell ref="C30:C31"/>
    <mergeCell ref="A26:A27"/>
    <mergeCell ref="B26:B27"/>
    <mergeCell ref="C26:C27"/>
    <mergeCell ref="A28:A29"/>
    <mergeCell ref="B28:B29"/>
    <mergeCell ref="C28:C29"/>
  </mergeCells>
  <phoneticPr fontId="3" type="noConversion"/>
  <pageMargins left="0.7" right="0.7" top="0.75" bottom="0.75" header="0.3" footer="0.3"/>
  <pageSetup scale="2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7bca82a3-7548-4c8d-b007-daa3f89b3500">HAZTHMS366H4-260687506-4517</_dlc_DocId>
    <_dlc_DocIdUrl xmlns="7bca82a3-7548-4c8d-b007-daa3f89b3500">
      <Url>https://conacytmx.sharepoint.com/sites/Evaluacion SIICYT/_layouts/15/DocIdRedir.aspx?ID=HAZTHMS366H4-260687506-4517</Url>
      <Description>HAZTHMS366H4-260687506-4517</Description>
    </_dlc_DocIdUrl>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e35e75cc06675d23f91317aa40eba041">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93bc31e7040c2bac79b6a47e3c25cda1"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044FFA5-308B-4DA1-AB56-D4654F271C25}"/>
</file>

<file path=customXml/itemProps2.xml><?xml version="1.0" encoding="utf-8"?>
<ds:datastoreItem xmlns:ds="http://schemas.openxmlformats.org/officeDocument/2006/customXml" ds:itemID="{70AF00D5-5D62-466B-9E59-97721C28D485}"/>
</file>

<file path=customXml/itemProps3.xml><?xml version="1.0" encoding="utf-8"?>
<ds:datastoreItem xmlns:ds="http://schemas.openxmlformats.org/officeDocument/2006/customXml" ds:itemID="{1F6C11E7-4B89-4155-9BA3-ACDC6414270A}"/>
</file>

<file path=customXml/itemProps4.xml><?xml version="1.0" encoding="utf-8"?>
<ds:datastoreItem xmlns:ds="http://schemas.openxmlformats.org/officeDocument/2006/customXml" ds:itemID="{AE8A9518-8A27-4838-9461-B134A207665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ironheadh</dc:creator>
  <cp:keywords/>
  <dc:description/>
  <cp:lastModifiedBy>Evaluacion</cp:lastModifiedBy>
  <cp:revision>26</cp:revision>
  <dcterms:created xsi:type="dcterms:W3CDTF">2017-12-12T03:58:24Z</dcterms:created>
  <dcterms:modified xsi:type="dcterms:W3CDTF">2020-03-20T17:47:43Z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0x01010098BFD70591D0374489E8E026B03BB2EE</vt:lpwstr>
  </property>
  <property fmtid="{D5CDD505-2E9C-101B-9397-08002B2CF9AE}" pid="9" name="_dlc_DocIdItemGuid">
    <vt:lpwstr>7b3f8dc7-5652-470d-a107-fd2e812e2b6d</vt:lpwstr>
  </property>
</Properties>
</file>