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charts/chart3.xml" ContentType="application/vnd.openxmlformats-officedocument.drawingml.chart+xml"/>
  <Override PartName="/xl/drawings/drawing3.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charts/chart2.xml" ContentType="application/vnd.openxmlformats-officedocument.drawingml.chart+xml"/>
  <Override PartName="/xl/styles.xml" ContentType="application/vnd.openxmlformats-officedocument.spreadsheetml.styles+xml"/>
  <Override PartName="/xl/drawings/drawing1.xml" ContentType="application/vnd.openxmlformats-officedocument.drawing+xml"/>
  <Override PartName="/xl/sharedStrings.xml" ContentType="application/vnd.openxmlformats-officedocument.spreadsheetml.sharedStrings+xml"/>
  <Override PartName="/xl/charts/chart1.xml" ContentType="application/vnd.openxmlformats-officedocument.drawingml.chart+xml"/>
  <Override PartName="/xl/drawings/drawing2.xml" ContentType="application/vnd.openxmlformats-officedocument.drawing+xml"/>
  <Override PartName="/xl/theme/theme1.xml" ContentType="application/vnd.openxmlformats-officedocument.theme+xml"/>
  <Override PartName="/xl/connections.xml" ContentType="application/vnd.openxmlformats-officedocument.spreadsheetml.connections+xml"/>
  <Override PartName="/xl/externalLinks/externalLink2.xml" ContentType="application/vnd.openxmlformats-officedocument.spreadsheetml.externalLink+xml"/>
  <Override PartName="/xl/externalLinks/externalLink1.xml" ContentType="application/vnd.openxmlformats-officedocument.spreadsheetml.externalLink+xml"/>
  <Override PartName="/docProps/core.xml" ContentType="application/vnd.openxmlformats-package.core-properties+xml"/>
  <Override PartName="/xl/calcChain.xml" ContentType="application/vnd.openxmlformats-officedocument.spreadsheetml.calcChain+xml"/>
  <Override PartName="/xl/queryTables/queryTable2.xml" ContentType="application/vnd.openxmlformats-officedocument.spreadsheetml.queryTable+xml"/>
  <Override PartName="/xl/queryTables/queryTable3.xml" ContentType="application/vnd.openxmlformats-officedocument.spreadsheetml.queryTable+xml"/>
  <Override PartName="/xl/comments2.xml" ContentType="application/vnd.openxmlformats-officedocument.spreadsheetml.comments+xml"/>
  <Override PartName="/xl/comments1.xml" ContentType="application/vnd.openxmlformats-officedocument.spreadsheetml.comments+xml"/>
  <Override PartName="/xl/queryTables/queryTable1.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comments3.xml" ContentType="application/vnd.openxmlformats-officedocument.spreadsheetml.comment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RESPALDO\Escritorio\MFCG\SHCP\PASH\AVANCE 2017 TRIMESTRE 4\P001\"/>
    </mc:Choice>
  </mc:AlternateContent>
  <bookViews>
    <workbookView xWindow="0" yWindow="0" windowWidth="24000" windowHeight="9000"/>
  </bookViews>
  <sheets>
    <sheet name="INDICADORES" sheetId="1" r:id="rId1"/>
    <sheet name="Prop" sheetId="2" r:id="rId2"/>
    <sheet name="Comp" sheetId="3" r:id="rId3"/>
    <sheet name="Act" sheetId="5" r:id="rId4"/>
  </sheets>
  <externalReferences>
    <externalReference r:id="rId5"/>
    <externalReference r:id="rId6"/>
  </externalReferences>
  <definedNames>
    <definedName name="_xlnm._FilterDatabase" localSheetId="2" hidden="1">Comp!$A$85:$M$247</definedName>
    <definedName name="_xlnm._FilterDatabase" localSheetId="1" hidden="1">Prop!$A$60:$U$127</definedName>
    <definedName name="Cambio">[1]Catálogos!$E$2:$E$5</definedName>
    <definedName name="Nivel">[1]Catálogos!$D$2:$D$6</definedName>
    <definedName name="Origen">[1]Catálogos!$O$2:$O$12</definedName>
    <definedName name="prog_valoracion_del_desempeno__3" localSheetId="3">Act!$A$492:$A$527</definedName>
    <definedName name="prog_valoracion_del_desempeno__3" localSheetId="2">Comp!$A$85:$A$152</definedName>
    <definedName name="prog_valoracion_del_desempeno__3" localSheetId="1">Prop!$A$60:$A$127</definedName>
    <definedName name="prog_valoracion_del_desempeno__3__1" localSheetId="3">Act!$A$67:$A$102</definedName>
    <definedName name="prog_valoracion_del_desempeno__3__1" localSheetId="2">Comp!$A$59:$A$79</definedName>
    <definedName name="Ramo">[1]Catálogos!$A$2:$A$33</definedName>
  </definedNames>
  <calcPr calcId="162913"/>
</workbook>
</file>

<file path=xl/calcChain.xml><?xml version="1.0" encoding="utf-8"?>
<calcChain xmlns="http://schemas.openxmlformats.org/spreadsheetml/2006/main">
  <c r="E32" i="5" l="1"/>
  <c r="E31" i="5"/>
  <c r="E30" i="5"/>
  <c r="E136" i="5"/>
  <c r="F29" i="5"/>
  <c r="D136" i="5"/>
  <c r="G23" i="5"/>
  <c r="G24" i="5"/>
  <c r="G25" i="5"/>
  <c r="G26" i="5" s="1"/>
  <c r="G27" i="5" s="1"/>
  <c r="G28" i="5" s="1"/>
  <c r="G29" i="5" s="1"/>
  <c r="G30" i="5" s="1"/>
  <c r="G31" i="5" s="1"/>
  <c r="G32" i="5" s="1"/>
  <c r="G22" i="5"/>
  <c r="G21" i="5"/>
  <c r="O359" i="5"/>
  <c r="L359" i="5"/>
  <c r="O358" i="5"/>
  <c r="L358" i="5"/>
  <c r="O357" i="5"/>
  <c r="L357" i="5"/>
  <c r="O356" i="5"/>
  <c r="L356" i="5"/>
  <c r="O355" i="5"/>
  <c r="L355" i="5"/>
  <c r="O354" i="5"/>
  <c r="O353" i="5"/>
  <c r="L353" i="5"/>
  <c r="O352" i="5"/>
  <c r="L352" i="5"/>
  <c r="O351" i="5"/>
  <c r="L351" i="5"/>
  <c r="O334" i="5"/>
  <c r="M334" i="5"/>
  <c r="L334" i="5" s="1"/>
  <c r="O333" i="5"/>
  <c r="L333" i="5"/>
  <c r="O332" i="5"/>
  <c r="L332" i="5"/>
  <c r="O331" i="5"/>
  <c r="M331" i="5"/>
  <c r="L331" i="5" s="1"/>
  <c r="O330" i="5"/>
  <c r="O329" i="5"/>
  <c r="O328" i="5"/>
  <c r="O327" i="5"/>
  <c r="O326" i="5"/>
  <c r="O325" i="5"/>
  <c r="O324" i="5"/>
  <c r="O323" i="5"/>
  <c r="O322" i="5"/>
  <c r="O321" i="5"/>
  <c r="O320" i="5"/>
  <c r="O319" i="5"/>
  <c r="O318" i="5"/>
  <c r="O317" i="5"/>
  <c r="O316" i="5"/>
  <c r="O315" i="5"/>
  <c r="O314" i="5"/>
  <c r="O313" i="5"/>
  <c r="O312" i="5"/>
  <c r="O311" i="5"/>
  <c r="O280" i="5"/>
  <c r="O222" i="5"/>
  <c r="O221" i="5"/>
  <c r="O202" i="5"/>
  <c r="O168" i="5"/>
  <c r="O167" i="5"/>
  <c r="O165" i="5"/>
  <c r="O163" i="5"/>
  <c r="O162" i="5"/>
  <c r="O158" i="5"/>
  <c r="O157" i="5"/>
  <c r="O156" i="5"/>
  <c r="O155" i="5"/>
  <c r="O154" i="5"/>
  <c r="O153" i="5"/>
  <c r="O148" i="5"/>
  <c r="O147" i="5"/>
  <c r="F142" i="5"/>
  <c r="E142" i="5"/>
  <c r="D142" i="5"/>
  <c r="C142" i="5"/>
  <c r="F141" i="5"/>
  <c r="E141" i="5"/>
  <c r="D141" i="5"/>
  <c r="C141" i="5"/>
  <c r="F140" i="5"/>
  <c r="E140" i="5"/>
  <c r="D140" i="5"/>
  <c r="C140" i="5"/>
  <c r="F139" i="5"/>
  <c r="E139" i="5"/>
  <c r="D139" i="5"/>
  <c r="C139" i="5"/>
  <c r="F138" i="5"/>
  <c r="E138" i="5"/>
  <c r="D138" i="5"/>
  <c r="C138" i="5"/>
  <c r="F137" i="5"/>
  <c r="E137" i="5"/>
  <c r="D137" i="5"/>
  <c r="C137" i="5"/>
  <c r="F136" i="5"/>
  <c r="C136" i="5"/>
  <c r="F135" i="5"/>
  <c r="E135" i="5"/>
  <c r="D135" i="5"/>
  <c r="C135" i="5"/>
  <c r="F134" i="5"/>
  <c r="E134" i="5"/>
  <c r="D134" i="5"/>
  <c r="C134" i="5"/>
  <c r="F133" i="5"/>
  <c r="E133" i="5"/>
  <c r="D133" i="5"/>
  <c r="C133" i="5"/>
  <c r="F132" i="5"/>
  <c r="E132" i="5"/>
  <c r="D132" i="5"/>
  <c r="C132" i="5"/>
  <c r="F131" i="5"/>
  <c r="E131" i="5"/>
  <c r="D131" i="5"/>
  <c r="C131" i="5"/>
  <c r="F130" i="5"/>
  <c r="E130" i="5"/>
  <c r="D130" i="5"/>
  <c r="C130" i="5"/>
  <c r="F129" i="5"/>
  <c r="E129" i="5"/>
  <c r="D129" i="5"/>
  <c r="C129" i="5"/>
  <c r="F128" i="5"/>
  <c r="E128" i="5"/>
  <c r="D128" i="5"/>
  <c r="C128" i="5"/>
  <c r="F127" i="5"/>
  <c r="E127" i="5"/>
  <c r="D127" i="5"/>
  <c r="C127" i="5"/>
  <c r="F126" i="5"/>
  <c r="E126" i="5"/>
  <c r="D126" i="5"/>
  <c r="C126" i="5"/>
  <c r="F125" i="5"/>
  <c r="E125" i="5"/>
  <c r="D125" i="5"/>
  <c r="C125" i="5"/>
  <c r="F124" i="5"/>
  <c r="E124" i="5"/>
  <c r="D124" i="5"/>
  <c r="C124" i="5"/>
  <c r="F123" i="5"/>
  <c r="E123" i="5"/>
  <c r="D123" i="5"/>
  <c r="C123" i="5"/>
  <c r="F122" i="5"/>
  <c r="E122" i="5"/>
  <c r="D122" i="5"/>
  <c r="C122" i="5"/>
  <c r="F121" i="5"/>
  <c r="E121" i="5"/>
  <c r="D121" i="5"/>
  <c r="C121" i="5"/>
  <c r="F120" i="5"/>
  <c r="E120" i="5"/>
  <c r="D120" i="5"/>
  <c r="C120" i="5"/>
  <c r="F119" i="5"/>
  <c r="E119" i="5"/>
  <c r="D119" i="5"/>
  <c r="C119" i="5"/>
  <c r="F118" i="5"/>
  <c r="E118" i="5"/>
  <c r="D118" i="5"/>
  <c r="C118" i="5"/>
  <c r="F117" i="5"/>
  <c r="E117" i="5"/>
  <c r="D117" i="5"/>
  <c r="C117" i="5"/>
  <c r="F116" i="5"/>
  <c r="E116" i="5"/>
  <c r="D116" i="5"/>
  <c r="C116" i="5"/>
  <c r="F115" i="5"/>
  <c r="E115" i="5"/>
  <c r="D115" i="5"/>
  <c r="C115" i="5"/>
  <c r="F114" i="5"/>
  <c r="E114" i="5"/>
  <c r="D114" i="5"/>
  <c r="C114" i="5"/>
  <c r="F113" i="5"/>
  <c r="E113" i="5"/>
  <c r="D113" i="5"/>
  <c r="C113" i="5"/>
  <c r="F112" i="5"/>
  <c r="E112" i="5"/>
  <c r="D112" i="5"/>
  <c r="C112" i="5"/>
  <c r="F111" i="5"/>
  <c r="E111" i="5"/>
  <c r="D111" i="5"/>
  <c r="C111" i="5"/>
  <c r="F110" i="5"/>
  <c r="E110" i="5"/>
  <c r="D110" i="5"/>
  <c r="C110" i="5"/>
  <c r="F109" i="5"/>
  <c r="E109" i="5"/>
  <c r="D109" i="5"/>
  <c r="C109" i="5"/>
  <c r="F108" i="5"/>
  <c r="E108" i="5"/>
  <c r="D108" i="5"/>
  <c r="C108" i="5"/>
  <c r="E102" i="5"/>
  <c r="D102" i="5"/>
  <c r="C102" i="5"/>
  <c r="G102" i="5" s="1"/>
  <c r="E101" i="5"/>
  <c r="D101" i="5"/>
  <c r="C101" i="5"/>
  <c r="G101" i="5" s="1"/>
  <c r="F100" i="5"/>
  <c r="E100" i="5"/>
  <c r="D100" i="5"/>
  <c r="C100" i="5"/>
  <c r="G100" i="5" s="1"/>
  <c r="E99" i="5"/>
  <c r="D99" i="5"/>
  <c r="C99" i="5"/>
  <c r="G98" i="5"/>
  <c r="E98" i="5"/>
  <c r="D98" i="5"/>
  <c r="C98" i="5"/>
  <c r="F98" i="5" s="1"/>
  <c r="E97" i="5"/>
  <c r="D97" i="5"/>
  <c r="G97" i="5" s="1"/>
  <c r="C97" i="5"/>
  <c r="F97" i="5" s="1"/>
  <c r="E96" i="5"/>
  <c r="D96" i="5"/>
  <c r="C96" i="5"/>
  <c r="G96" i="5" s="1"/>
  <c r="G95" i="5"/>
  <c r="E95" i="5"/>
  <c r="D95" i="5"/>
  <c r="F95" i="5" s="1"/>
  <c r="C95" i="5"/>
  <c r="E94" i="5"/>
  <c r="D94" i="5"/>
  <c r="C94" i="5"/>
  <c r="G94" i="5" s="1"/>
  <c r="E93" i="5"/>
  <c r="D93" i="5"/>
  <c r="C93" i="5"/>
  <c r="G93" i="5" s="1"/>
  <c r="F92" i="5"/>
  <c r="E92" i="5"/>
  <c r="D92" i="5"/>
  <c r="C92" i="5"/>
  <c r="G92" i="5" s="1"/>
  <c r="E91" i="5"/>
  <c r="D91" i="5"/>
  <c r="C91" i="5"/>
  <c r="G91" i="5" s="1"/>
  <c r="G90" i="5"/>
  <c r="E90" i="5"/>
  <c r="D90" i="5"/>
  <c r="C90" i="5"/>
  <c r="F90" i="5" s="1"/>
  <c r="E89" i="5"/>
  <c r="D89" i="5"/>
  <c r="G89" i="5" s="1"/>
  <c r="C89" i="5"/>
  <c r="E88" i="5"/>
  <c r="D88" i="5"/>
  <c r="C88" i="5"/>
  <c r="G88" i="5" s="1"/>
  <c r="G87" i="5"/>
  <c r="E87" i="5"/>
  <c r="D87" i="5"/>
  <c r="F87" i="5" s="1"/>
  <c r="C87" i="5"/>
  <c r="E86" i="5"/>
  <c r="D86" i="5"/>
  <c r="C86" i="5"/>
  <c r="G86" i="5" s="1"/>
  <c r="E85" i="5"/>
  <c r="D85" i="5"/>
  <c r="C85" i="5"/>
  <c r="G85" i="5" s="1"/>
  <c r="F84" i="5"/>
  <c r="E84" i="5"/>
  <c r="D84" i="5"/>
  <c r="C84" i="5"/>
  <c r="G84" i="5" s="1"/>
  <c r="E83" i="5"/>
  <c r="D83" i="5"/>
  <c r="C83" i="5"/>
  <c r="F27" i="5" s="1"/>
  <c r="E82" i="5"/>
  <c r="D82" i="5"/>
  <c r="C82" i="5"/>
  <c r="G82" i="5" s="1"/>
  <c r="E81" i="5"/>
  <c r="D81" i="5"/>
  <c r="G81" i="5" s="1"/>
  <c r="C81" i="5"/>
  <c r="F81" i="5" s="1"/>
  <c r="E80" i="5"/>
  <c r="D80" i="5"/>
  <c r="C80" i="5"/>
  <c r="G80" i="5" s="1"/>
  <c r="G79" i="5"/>
  <c r="E79" i="5"/>
  <c r="D79" i="5"/>
  <c r="C79" i="5"/>
  <c r="F79" i="5" s="1"/>
  <c r="E78" i="5"/>
  <c r="D78" i="5"/>
  <c r="C78" i="5"/>
  <c r="G78" i="5" s="1"/>
  <c r="E77" i="5"/>
  <c r="D77" i="5"/>
  <c r="C77" i="5"/>
  <c r="G77" i="5" s="1"/>
  <c r="F76" i="5"/>
  <c r="E76" i="5"/>
  <c r="D76" i="5"/>
  <c r="C76" i="5"/>
  <c r="G76" i="5" s="1"/>
  <c r="E75" i="5"/>
  <c r="D75" i="5"/>
  <c r="C75" i="5"/>
  <c r="G75" i="5" s="1"/>
  <c r="E74" i="5"/>
  <c r="D74" i="5"/>
  <c r="C74" i="5"/>
  <c r="G74" i="5" s="1"/>
  <c r="E73" i="5"/>
  <c r="D73" i="5"/>
  <c r="G73" i="5" s="1"/>
  <c r="C73" i="5"/>
  <c r="E72" i="5"/>
  <c r="D72" i="5"/>
  <c r="C72" i="5"/>
  <c r="G72" i="5" s="1"/>
  <c r="G71" i="5"/>
  <c r="E71" i="5"/>
  <c r="D71" i="5"/>
  <c r="C71" i="5"/>
  <c r="F71" i="5" s="1"/>
  <c r="E70" i="5"/>
  <c r="D70" i="5"/>
  <c r="C70" i="5"/>
  <c r="G70" i="5" s="1"/>
  <c r="E69" i="5"/>
  <c r="D69" i="5"/>
  <c r="C69" i="5"/>
  <c r="G69" i="5" s="1"/>
  <c r="F68" i="5"/>
  <c r="E68" i="5"/>
  <c r="D68" i="5"/>
  <c r="C68" i="5"/>
  <c r="F23" i="5" s="1"/>
  <c r="D23" i="5" s="1"/>
  <c r="F32" i="5"/>
  <c r="F28" i="5"/>
  <c r="F24" i="5"/>
  <c r="D24" i="5"/>
  <c r="F18" i="5"/>
  <c r="D14" i="5"/>
  <c r="D32" i="5" l="1"/>
  <c r="E27" i="5"/>
  <c r="D27" i="5" s="1"/>
  <c r="E26" i="5"/>
  <c r="E28" i="5"/>
  <c r="D28" i="5" s="1"/>
  <c r="E25" i="5"/>
  <c r="E29" i="5"/>
  <c r="D29" i="5" s="1"/>
  <c r="F25" i="5"/>
  <c r="G68" i="5"/>
  <c r="F22" i="5" s="1"/>
  <c r="D22" i="5" s="1"/>
  <c r="F73" i="5"/>
  <c r="F89" i="5"/>
  <c r="F21" i="5"/>
  <c r="D21" i="5" s="1"/>
  <c r="F31" i="5"/>
  <c r="D31" i="5" s="1"/>
  <c r="F70" i="5"/>
  <c r="F78" i="5"/>
  <c r="F86" i="5"/>
  <c r="F94" i="5"/>
  <c r="F102" i="5"/>
  <c r="F75" i="5"/>
  <c r="F83" i="5"/>
  <c r="F91" i="5"/>
  <c r="F99" i="5"/>
  <c r="F72" i="5"/>
  <c r="F80" i="5"/>
  <c r="G83" i="5"/>
  <c r="F26" i="5" s="1"/>
  <c r="F88" i="5"/>
  <c r="F96" i="5"/>
  <c r="G99" i="5"/>
  <c r="F30" i="5" s="1"/>
  <c r="F69" i="5"/>
  <c r="F77" i="5"/>
  <c r="F85" i="5"/>
  <c r="F93" i="5"/>
  <c r="F101" i="5"/>
  <c r="F74" i="5"/>
  <c r="F82" i="5"/>
  <c r="D26" i="5" l="1"/>
  <c r="D25" i="5"/>
  <c r="D30" i="5"/>
  <c r="E14" i="3"/>
  <c r="M104" i="3" l="1"/>
  <c r="M105" i="3"/>
  <c r="M106" i="3"/>
  <c r="M107" i="3"/>
  <c r="M108" i="3"/>
  <c r="M109" i="3"/>
  <c r="M110" i="3"/>
  <c r="M111" i="3"/>
  <c r="M112" i="3"/>
  <c r="M113" i="3"/>
  <c r="M114" i="3"/>
  <c r="M115" i="3"/>
  <c r="M116" i="3"/>
  <c r="M117" i="3"/>
  <c r="M118" i="3"/>
  <c r="M119" i="3"/>
  <c r="M120" i="3"/>
  <c r="M121" i="3"/>
  <c r="M122" i="3"/>
  <c r="M123" i="3"/>
  <c r="M124" i="3"/>
  <c r="M125" i="3"/>
  <c r="M126" i="3"/>
  <c r="M127" i="3"/>
  <c r="M128" i="3"/>
  <c r="M129" i="3"/>
  <c r="M130" i="3"/>
  <c r="M131" i="3"/>
  <c r="M132" i="3"/>
  <c r="M133" i="3"/>
  <c r="M134" i="3"/>
  <c r="M135" i="3"/>
  <c r="M136" i="3"/>
  <c r="M137" i="3"/>
  <c r="M138" i="3"/>
  <c r="M139" i="3"/>
  <c r="M140" i="3"/>
  <c r="M141" i="3"/>
  <c r="M142" i="3"/>
  <c r="M143" i="3"/>
  <c r="M144" i="3"/>
  <c r="M145" i="3"/>
  <c r="M146" i="3"/>
  <c r="M147" i="3"/>
  <c r="M148" i="3"/>
  <c r="M149" i="3"/>
  <c r="M150" i="3"/>
  <c r="M151" i="3"/>
  <c r="M152" i="3"/>
  <c r="M153" i="3"/>
  <c r="M154" i="3"/>
  <c r="M155" i="3"/>
  <c r="M156" i="3"/>
  <c r="M157" i="3"/>
  <c r="M158" i="3"/>
  <c r="M159" i="3"/>
  <c r="M160" i="3"/>
  <c r="M161" i="3"/>
  <c r="M162" i="3"/>
  <c r="M163" i="3"/>
  <c r="M164" i="3"/>
  <c r="M165" i="3"/>
  <c r="M166" i="3"/>
  <c r="M167" i="3"/>
  <c r="M168" i="3"/>
  <c r="M169" i="3"/>
  <c r="M170" i="3"/>
  <c r="M171" i="3"/>
  <c r="M172" i="3"/>
  <c r="M173" i="3"/>
  <c r="M174" i="3"/>
  <c r="M175" i="3"/>
  <c r="M176" i="3"/>
  <c r="M177" i="3"/>
  <c r="M178" i="3"/>
  <c r="M179" i="3"/>
  <c r="M180" i="3"/>
  <c r="M181" i="3"/>
  <c r="M182" i="3"/>
  <c r="M183" i="3"/>
  <c r="M184" i="3"/>
  <c r="M185" i="3"/>
  <c r="M186" i="3"/>
  <c r="M187" i="3"/>
  <c r="M188" i="3"/>
  <c r="M189" i="3"/>
  <c r="M190" i="3"/>
  <c r="M191" i="3"/>
  <c r="M192" i="3"/>
  <c r="M193" i="3"/>
  <c r="M194" i="3"/>
  <c r="M195" i="3"/>
  <c r="M196" i="3"/>
  <c r="C75" i="3" s="1"/>
  <c r="M197" i="3"/>
  <c r="M198" i="3"/>
  <c r="M199" i="3"/>
  <c r="M200" i="3"/>
  <c r="M201" i="3"/>
  <c r="M202" i="3"/>
  <c r="M203" i="3"/>
  <c r="M204" i="3"/>
  <c r="M205" i="3"/>
  <c r="M206" i="3"/>
  <c r="M207" i="3"/>
  <c r="M208" i="3"/>
  <c r="M209" i="3"/>
  <c r="M210" i="3"/>
  <c r="M211" i="3"/>
  <c r="M212" i="3"/>
  <c r="M213" i="3"/>
  <c r="M214" i="3"/>
  <c r="M215" i="3"/>
  <c r="M216" i="3"/>
  <c r="M217" i="3"/>
  <c r="M218" i="3"/>
  <c r="M219" i="3"/>
  <c r="M220" i="3"/>
  <c r="M221" i="3"/>
  <c r="M222" i="3"/>
  <c r="M223" i="3"/>
  <c r="M224" i="3"/>
  <c r="M225" i="3"/>
  <c r="M226" i="3"/>
  <c r="M227" i="3"/>
  <c r="M228" i="3"/>
  <c r="M229" i="3"/>
  <c r="M230" i="3"/>
  <c r="M231" i="3"/>
  <c r="M232" i="3"/>
  <c r="M233" i="3"/>
  <c r="M234" i="3"/>
  <c r="M235" i="3"/>
  <c r="M236" i="3"/>
  <c r="M237" i="3"/>
  <c r="M238" i="3"/>
  <c r="M239" i="3"/>
  <c r="M240" i="3"/>
  <c r="M241" i="3"/>
  <c r="M242" i="3"/>
  <c r="M243" i="3"/>
  <c r="M244" i="3"/>
  <c r="M245" i="3"/>
  <c r="M246" i="3"/>
  <c r="M247" i="3"/>
  <c r="M87" i="3"/>
  <c r="M88" i="3"/>
  <c r="M89" i="3"/>
  <c r="M90" i="3"/>
  <c r="M91" i="3"/>
  <c r="C65" i="3" s="1"/>
  <c r="M92" i="3"/>
  <c r="M93" i="3"/>
  <c r="M94" i="3"/>
  <c r="M95" i="3"/>
  <c r="M96" i="3"/>
  <c r="M97" i="3"/>
  <c r="M98" i="3"/>
  <c r="M99" i="3"/>
  <c r="M100" i="3"/>
  <c r="M101" i="3"/>
  <c r="M102" i="3"/>
  <c r="M103" i="3"/>
  <c r="M86" i="3"/>
  <c r="C67" i="3" l="1"/>
  <c r="C73" i="3"/>
  <c r="C60" i="3"/>
  <c r="C74" i="3"/>
  <c r="C66" i="3"/>
  <c r="C72" i="3"/>
  <c r="C64" i="3"/>
  <c r="C79" i="3"/>
  <c r="C71" i="3"/>
  <c r="C63" i="3"/>
  <c r="C78" i="3"/>
  <c r="C70" i="3"/>
  <c r="C62" i="3"/>
  <c r="C77" i="3"/>
  <c r="C69" i="3"/>
  <c r="C61" i="3"/>
  <c r="C76" i="3"/>
  <c r="C68" i="3"/>
  <c r="D22" i="3" l="1"/>
  <c r="C22" i="3" s="1"/>
  <c r="D21" i="3"/>
  <c r="F18" i="3"/>
  <c r="C21" i="3" l="1"/>
  <c r="C14" i="3" s="1"/>
  <c r="D14" i="3"/>
  <c r="F18" i="2"/>
  <c r="U61" i="2"/>
  <c r="U62" i="2"/>
  <c r="U63" i="2"/>
  <c r="U64" i="2"/>
  <c r="U65" i="2"/>
  <c r="U66" i="2"/>
  <c r="U67" i="2"/>
  <c r="U68" i="2"/>
  <c r="U69" i="2"/>
  <c r="U70" i="2"/>
  <c r="U71" i="2"/>
  <c r="U72" i="2"/>
  <c r="U73" i="2"/>
  <c r="U74" i="2"/>
  <c r="U75" i="2"/>
  <c r="U76" i="2"/>
  <c r="U77" i="2"/>
  <c r="U78" i="2"/>
  <c r="U79" i="2"/>
  <c r="U80" i="2"/>
  <c r="U81" i="2"/>
  <c r="U82" i="2"/>
  <c r="U83" i="2"/>
  <c r="U84" i="2"/>
  <c r="U85" i="2"/>
  <c r="U86" i="2"/>
  <c r="U87" i="2"/>
  <c r="U88" i="2"/>
  <c r="U89" i="2"/>
  <c r="U90" i="2"/>
  <c r="U91" i="2"/>
  <c r="U92" i="2"/>
  <c r="U93" i="2"/>
  <c r="U94" i="2"/>
  <c r="U95" i="2"/>
  <c r="U96" i="2"/>
  <c r="U97" i="2"/>
  <c r="U98" i="2"/>
  <c r="U99" i="2"/>
  <c r="U100" i="2"/>
  <c r="U101" i="2"/>
  <c r="U102" i="2"/>
  <c r="U103" i="2"/>
  <c r="U104" i="2"/>
  <c r="U105" i="2"/>
  <c r="U106" i="2"/>
  <c r="U107" i="2"/>
  <c r="U108" i="2"/>
  <c r="U109" i="2"/>
  <c r="U110" i="2"/>
  <c r="U111" i="2"/>
  <c r="U112" i="2"/>
  <c r="U113" i="2"/>
  <c r="U114" i="2"/>
  <c r="U115" i="2"/>
  <c r="U116" i="2"/>
  <c r="U117" i="2"/>
  <c r="U118" i="2"/>
  <c r="U119" i="2"/>
  <c r="U120" i="2"/>
  <c r="U121" i="2"/>
  <c r="U122" i="2"/>
  <c r="U123" i="2"/>
  <c r="U124" i="2"/>
  <c r="U125" i="2"/>
  <c r="U126" i="2"/>
  <c r="U127" i="2"/>
  <c r="E21" i="2" l="1"/>
  <c r="E14" i="2" s="1"/>
  <c r="D24" i="2"/>
  <c r="E22" i="2"/>
  <c r="E24" i="2"/>
  <c r="D23" i="2"/>
  <c r="D22" i="2"/>
  <c r="D21" i="2"/>
  <c r="D14" i="2" s="1"/>
  <c r="E23" i="2"/>
  <c r="C23" i="2" l="1"/>
  <c r="C24" i="2"/>
  <c r="C22" i="2"/>
  <c r="C21" i="2"/>
  <c r="C14" i="2" l="1"/>
  <c r="F21" i="2" l="1"/>
  <c r="F22" i="2" s="1"/>
  <c r="F23" i="2" s="1"/>
  <c r="F24" i="2" s="1"/>
</calcChain>
</file>

<file path=xl/comments1.xml><?xml version="1.0" encoding="utf-8"?>
<comments xmlns="http://schemas.openxmlformats.org/spreadsheetml/2006/main">
  <authors>
    <author>Ernesto Chan Ceh</author>
  </authors>
  <commentList>
    <comment ref="C20" authorId="0" shapeId="0">
      <text>
        <r>
          <rPr>
            <b/>
            <sz val="9"/>
            <color indexed="81"/>
            <rFont val="Tahoma"/>
            <family val="2"/>
          </rPr>
          <t xml:space="preserve">3. Valor del indicador: </t>
        </r>
        <r>
          <rPr>
            <sz val="9"/>
            <color indexed="81"/>
            <rFont val="Tahoma"/>
            <family val="2"/>
          </rPr>
          <t>Se obtiene de</t>
        </r>
        <r>
          <rPr>
            <b/>
            <sz val="9"/>
            <color indexed="81"/>
            <rFont val="Tahoma"/>
            <family val="2"/>
          </rPr>
          <t xml:space="preserve"> dividir </t>
        </r>
        <r>
          <rPr>
            <sz val="9"/>
            <color indexed="81"/>
            <rFont val="Tahoma"/>
            <family val="2"/>
          </rPr>
          <t>el valor del numerador, entre el valor del denominador</t>
        </r>
      </text>
    </comment>
    <comment ref="D20" authorId="0" shapeId="0">
      <text>
        <r>
          <rPr>
            <b/>
            <sz val="9"/>
            <color indexed="81"/>
            <rFont val="Tahoma"/>
            <family val="2"/>
          </rPr>
          <t>1. Valor del Numerador:</t>
        </r>
        <r>
          <rPr>
            <sz val="9"/>
            <color indexed="81"/>
            <rFont val="Tahoma"/>
            <family val="2"/>
          </rPr>
          <t xml:space="preserve"> Se obtiene de </t>
        </r>
        <r>
          <rPr>
            <b/>
            <sz val="9"/>
            <color indexed="81"/>
            <rFont val="Tahoma"/>
            <family val="2"/>
          </rPr>
          <t>sumar</t>
        </r>
        <r>
          <rPr>
            <sz val="9"/>
            <color indexed="81"/>
            <rFont val="Tahoma"/>
            <family val="2"/>
          </rPr>
          <t xml:space="preserve"> las calificaciones cuantitativas obtenidas por los programas presupuestarios con Matriz de Indicadores para Resultados (MIR), en el Modelo Sintético de Información del Desempeño (MSD) en el año de referencia.</t>
        </r>
      </text>
    </comment>
    <comment ref="E20" authorId="0" shapeId="0">
      <text>
        <r>
          <rPr>
            <b/>
            <sz val="9"/>
            <color indexed="81"/>
            <rFont val="Tahoma"/>
            <family val="2"/>
          </rPr>
          <t>2. Valor del Denominador:</t>
        </r>
        <r>
          <rPr>
            <sz val="9"/>
            <color indexed="81"/>
            <rFont val="Tahoma"/>
            <family val="2"/>
          </rPr>
          <t xml:space="preserve"> Se obtiene de</t>
        </r>
        <r>
          <rPr>
            <b/>
            <sz val="9"/>
            <color indexed="81"/>
            <rFont val="Tahoma"/>
            <family val="2"/>
          </rPr>
          <t xml:space="preserve"> contar</t>
        </r>
        <r>
          <rPr>
            <sz val="9"/>
            <color indexed="81"/>
            <rFont val="Tahoma"/>
            <family val="2"/>
          </rPr>
          <t xml:space="preserve"> el número de programas presupuestarios con Matriz de Indicadores para Resultados (MIR), registrados en el Modelo Sintético de Informción del Desempeño (MSD) en el año de referencia.</t>
        </r>
      </text>
    </comment>
  </commentList>
</comments>
</file>

<file path=xl/comments2.xml><?xml version="1.0" encoding="utf-8"?>
<comments xmlns="http://schemas.openxmlformats.org/spreadsheetml/2006/main">
  <authors>
    <author>Ernesto Chan Ceh</author>
  </authors>
  <commentList>
    <comment ref="C20" authorId="0" shapeId="0">
      <text>
        <r>
          <rPr>
            <b/>
            <sz val="9"/>
            <color indexed="81"/>
            <rFont val="Tahoma"/>
            <family val="2"/>
          </rPr>
          <t xml:space="preserve">3. Valor del indicador: </t>
        </r>
        <r>
          <rPr>
            <sz val="9"/>
            <color indexed="81"/>
            <rFont val="Tahoma"/>
            <family val="2"/>
          </rPr>
          <t>Se obtiene de</t>
        </r>
        <r>
          <rPr>
            <b/>
            <sz val="9"/>
            <color indexed="81"/>
            <rFont val="Tahoma"/>
            <family val="2"/>
          </rPr>
          <t xml:space="preserve"> dividir </t>
        </r>
        <r>
          <rPr>
            <sz val="9"/>
            <color indexed="81"/>
            <rFont val="Tahoma"/>
            <family val="2"/>
          </rPr>
          <t>el valor del numerador, entre el valor del denominador, y multiplicarlo por cien.</t>
        </r>
      </text>
    </comment>
    <comment ref="D20" authorId="0" shapeId="0">
      <text>
        <r>
          <rPr>
            <b/>
            <sz val="9"/>
            <color indexed="81"/>
            <rFont val="Tahoma"/>
            <family val="2"/>
          </rPr>
          <t>1. Valor del numerador:</t>
        </r>
        <r>
          <rPr>
            <sz val="9"/>
            <color indexed="81"/>
            <rFont val="Tahoma"/>
            <family val="2"/>
          </rPr>
          <t xml:space="preserve"> Se obtiene de </t>
        </r>
        <r>
          <rPr>
            <b/>
            <sz val="9"/>
            <color indexed="81"/>
            <rFont val="Tahoma"/>
            <family val="2"/>
          </rPr>
          <t xml:space="preserve">contar </t>
        </r>
        <r>
          <rPr>
            <sz val="9"/>
            <color indexed="81"/>
            <rFont val="Tahoma"/>
            <family val="2"/>
          </rPr>
          <t>el número de programas presupuestarios que efectivamente realizaron ajustes a su MIR en el año correspondiente</t>
        </r>
      </text>
    </comment>
    <comment ref="E20" authorId="0" shapeId="0">
      <text>
        <r>
          <rPr>
            <b/>
            <sz val="9"/>
            <color indexed="81"/>
            <rFont val="Tahoma"/>
            <family val="2"/>
          </rPr>
          <t>2. Valor del Denominador:</t>
        </r>
        <r>
          <rPr>
            <sz val="9"/>
            <color indexed="81"/>
            <rFont val="Tahoma"/>
            <family val="2"/>
          </rPr>
          <t xml:space="preserve"> Se obtiene de</t>
        </r>
        <r>
          <rPr>
            <b/>
            <sz val="9"/>
            <color indexed="81"/>
            <rFont val="Tahoma"/>
            <family val="2"/>
          </rPr>
          <t xml:space="preserve"> contar</t>
        </r>
        <r>
          <rPr>
            <sz val="9"/>
            <color indexed="81"/>
            <rFont val="Tahoma"/>
            <family val="2"/>
          </rPr>
          <t xml:space="preserve"> el número de programas presupuestarios con Matriz de Indicadores para Resultados (MIR), registrados en el PASH de acuerdo con la estructura programatica del año correspondiente.</t>
        </r>
      </text>
    </comment>
  </commentList>
</comments>
</file>

<file path=xl/comments3.xml><?xml version="1.0" encoding="utf-8"?>
<comments xmlns="http://schemas.openxmlformats.org/spreadsheetml/2006/main">
  <authors>
    <author>Ernesto Chan Ceh</author>
  </authors>
  <commentList>
    <comment ref="D20" authorId="0" shapeId="0">
      <text>
        <r>
          <rPr>
            <b/>
            <sz val="9"/>
            <color indexed="81"/>
            <rFont val="Tahoma"/>
            <family val="2"/>
          </rPr>
          <t xml:space="preserve">3. Valor del indicador: </t>
        </r>
        <r>
          <rPr>
            <sz val="9"/>
            <color indexed="81"/>
            <rFont val="Tahoma"/>
            <family val="2"/>
          </rPr>
          <t>Se obtiene de</t>
        </r>
        <r>
          <rPr>
            <b/>
            <sz val="9"/>
            <color indexed="81"/>
            <rFont val="Tahoma"/>
            <family val="2"/>
          </rPr>
          <t xml:space="preserve"> dividir </t>
        </r>
        <r>
          <rPr>
            <sz val="9"/>
            <color indexed="81"/>
            <rFont val="Tahoma"/>
            <family val="2"/>
          </rPr>
          <t>el valor del numerador, entre el valor del denominador, y multiplicarlo por cien</t>
        </r>
      </text>
    </comment>
    <comment ref="E20" authorId="0" shapeId="0">
      <text>
        <r>
          <rPr>
            <b/>
            <sz val="9"/>
            <color indexed="81"/>
            <rFont val="Tahoma"/>
            <family val="2"/>
          </rPr>
          <t>1. Valor del Numerador:</t>
        </r>
        <r>
          <rPr>
            <sz val="9"/>
            <color indexed="81"/>
            <rFont val="Tahoma"/>
            <family val="2"/>
          </rPr>
          <t xml:space="preserve"> Se obtiene de </t>
        </r>
        <r>
          <rPr>
            <b/>
            <sz val="9"/>
            <color indexed="81"/>
            <rFont val="Tahoma"/>
            <family val="2"/>
          </rPr>
          <t xml:space="preserve">contar </t>
        </r>
        <r>
          <rPr>
            <sz val="9"/>
            <color indexed="81"/>
            <rFont val="Tahoma"/>
            <family val="2"/>
          </rPr>
          <t>el número de programas presupuestarios que efectivamente reportaron avance en al menos un indicador en el trimestre correspondiente</t>
        </r>
      </text>
    </comment>
    <comment ref="F20" authorId="0" shapeId="0">
      <text>
        <r>
          <rPr>
            <b/>
            <sz val="9"/>
            <color indexed="81"/>
            <rFont val="Tahoma"/>
            <family val="2"/>
          </rPr>
          <t>2. Valor del Denominador:</t>
        </r>
        <r>
          <rPr>
            <sz val="9"/>
            <color indexed="81"/>
            <rFont val="Tahoma"/>
            <family val="2"/>
          </rPr>
          <t xml:space="preserve"> Se obtiene de</t>
        </r>
        <r>
          <rPr>
            <b/>
            <sz val="9"/>
            <color indexed="81"/>
            <rFont val="Tahoma"/>
            <family val="2"/>
          </rPr>
          <t xml:space="preserve"> contar</t>
        </r>
        <r>
          <rPr>
            <sz val="9"/>
            <color indexed="81"/>
            <rFont val="Tahoma"/>
            <family val="2"/>
          </rPr>
          <t xml:space="preserve"> el número de programas presupuestarios que reportan avance en al menos un indicador en el trimestre correspondiente, considerando la frecuencia de medición de los indicadores.</t>
        </r>
      </text>
    </comment>
  </commentList>
</comments>
</file>

<file path=xl/connections.xml><?xml version="1.0" encoding="utf-8"?>
<connections xmlns="http://schemas.openxmlformats.org/spreadsheetml/2006/main">
  <connection id="1" name="prog_valoracion_del_desempeno (3)1" type="6" refreshedVersion="6" background="1" saveData="1">
    <textPr codePage="65001" sourceFile="D:\RESPALDO\Escritorio\MFCG\CONEVAL\2018\MIR 2018\ENTREGA\P001\Medios de verificación\prog_valoracion_del_desempeno (3).csv">
      <textFields>
        <textField/>
      </textFields>
    </textPr>
  </connection>
  <connection id="2" name="prog_valoracion_del_desempeno (3)11" type="6" refreshedVersion="6" background="1" saveData="1">
    <textPr codePage="65001" sourceFile="D:\RESPALDO\Escritorio\MFCG\CONEVAL\2018\MIR 2018\ENTREGA\P001\Medios de verificación\prog_valoracion_del_desempeno (3).csv">
      <textFields>
        <textField/>
      </textFields>
    </textPr>
  </connection>
  <connection id="3" name="prog_valoracion_del_desempeno (3)12" type="6" refreshedVersion="6" background="1" saveData="1">
    <textPr codePage="65001" sourceFile="D:\RESPALDO\Escritorio\MFCG\CONEVAL\2018\MIR 2018\ENTREGA\P001\Medios de verificación\prog_valoracion_del_desempeno (3).csv">
      <textFields>
        <textField/>
      </textFields>
    </textPr>
  </connection>
  <connection id="4" name="prog_valoracion_del_desempeno (3)121" type="6" refreshedVersion="6" background="1" saveData="1">
    <textPr codePage="65001" sourceFile="D:\RESPALDO\Escritorio\MFCG\CONEVAL\2018\MIR 2018\ENTREGA\P001\Medios de verificación\prog_valoracion_del_desempeno (3).csv">
      <textFields>
        <textField/>
      </textFields>
    </textPr>
  </connection>
  <connection id="5" name="prog_valoracion_del_desempeno (3)1211" type="6" refreshedVersion="6" background="1" saveData="1">
    <textPr codePage="65001" sourceFile="D:\RESPALDO\Escritorio\MFCG\CONEVAL\2018\MIR 2018\ENTREGA\P001\Medios de verificación\prog_valoracion_del_desempeno (3).csv">
      <textFields>
        <textField/>
      </textFields>
    </textPr>
  </connection>
  <connection id="6" name="prog_valoracion_del_desempeno (3)12111" type="6" refreshedVersion="6" background="1" saveData="1">
    <textPr codePage="65001" sourceFile="D:\RESPALDO\Escritorio\MFCG\CONEVAL\2018\MIR 2018\ENTREGA\P001\Medios de verificación\prog_valoracion_del_desempeno (3).csv">
      <textFields>
        <textField/>
      </textFields>
    </textPr>
  </connection>
  <connection id="7" name="prog_valoracion_del_desempeno (3)12112" type="6" refreshedVersion="6" background="1" saveData="1">
    <textPr codePage="65001" sourceFile="D:\RESPALDO\Escritorio\MFCG\CONEVAL\2018\MIR 2018\ENTREGA\P001\Medios de verificación\prog_valoracion_del_desempeno (3).csv">
      <textFields>
        <textField/>
      </textFields>
    </textPr>
  </connection>
</connections>
</file>

<file path=xl/sharedStrings.xml><?xml version="1.0" encoding="utf-8"?>
<sst xmlns="http://schemas.openxmlformats.org/spreadsheetml/2006/main" count="9954" uniqueCount="1251">
  <si>
    <t>38 - Consejo Nacional de Ciencia y Tecnología</t>
  </si>
  <si>
    <t>Denominación del Pp:</t>
  </si>
  <si>
    <t>P-001 - Diseño y evaluación de políticas en ciencia, tecnología e innovación</t>
  </si>
  <si>
    <t>Fin</t>
  </si>
  <si>
    <t>Objetivo</t>
  </si>
  <si>
    <t>Orden</t>
  </si>
  <si>
    <t>Supuestos</t>
  </si>
  <si>
    <t>Indicador</t>
  </si>
  <si>
    <t>Definición</t>
  </si>
  <si>
    <t>Método de Calculo</t>
  </si>
  <si>
    <t>Tipo de Valor de la Meta</t>
  </si>
  <si>
    <t>Unidad de Medida</t>
  </si>
  <si>
    <t>Tipo de Indicador</t>
  </si>
  <si>
    <t>Dimensión del Indicador</t>
  </si>
  <si>
    <t>Frecuencia de Medición</t>
  </si>
  <si>
    <t>Medios de Verificación</t>
  </si>
  <si>
    <t>Gasto en Investigación Científica y Desarrollo Experimental (GIDE) ejecutado por la Instituciones de Educación Superior (IES) respecto al Producto Interno Bruto (PIB)</t>
  </si>
  <si>
    <t>El indicador es una relación expresada como porcentaje. Fórmula de cálculo: IIIES=GIDEIES/PIB x100, donde: IIIES : Índice de inversión en investigación en instituciones de educación superior GIDEIES: Gasto en investigación y desarrollo experimental ejecutado por las IES en el año de referencia. PIB: Producto Interno Bruto en el año de referencia</t>
  </si>
  <si>
    <t>Absoluto</t>
  </si>
  <si>
    <t>Porcentaje</t>
  </si>
  <si>
    <t>Gestión</t>
  </si>
  <si>
    <t>Eficacia</t>
  </si>
  <si>
    <t>Anual</t>
  </si>
  <si>
    <t>Índice de capital humano e investigación en CTI (ICHIcti)</t>
  </si>
  <si>
    <t>Índice</t>
  </si>
  <si>
    <t>Estratégico</t>
  </si>
  <si>
    <t>Propósito</t>
  </si>
  <si>
    <t>Calificación promedio del Modelo Sintético de Información del Desempeño de los programas presupuestarios de CONACYT</t>
  </si>
  <si>
    <t>Mide la calificación promedio de los programas de CONACYT en el Modelo Sintético de Información de Desempeño (MSD). El MSD es un instrumento de valoración que integra, de manera consolidada y sintetizada, información del desempeño a fin de conocer el comportamiento de los programas presupuestarios (Pp) considerando las variables de: Ejercicio del Gasto (PEF), Matriz de Indicadores para Resultados (MIR), Evaluaciones externas del Programa Anual de Evaluación (PAE), Aspectos Susceptibles de Mejora derivados de las Evaluaciones Externas (ASM), Sistema Integral de Información de Padrones de Programas Gubernamentales (SIIPP-G).</t>
  </si>
  <si>
    <t>Suma de las calificaciones obtenidas por los programas presupuestarios de CONACYT en el MSD en el período t-1 / Número de programas presupuestarios de CONACYT calificados en el MSD en el periodo t-1</t>
  </si>
  <si>
    <t>Relativo</t>
  </si>
  <si>
    <t>Puntos</t>
  </si>
  <si>
    <t>Eficiencia</t>
  </si>
  <si>
    <t>Número de programas presupuestarios del Consejo Nacional de Ciencia y Tecnología calificados en el Modelo Sintético de Información de Desempeño:Base de datos Valoración del desempeño por Programa Presupuestario Elaborado por la Secretaría de Hacienda y Crédito Público. Disponible en: http://www.transparenciapresupuestaria.gob.mx/en/PTP/SED#MSD; Calificaciones obtenidas por los programas presupuestarios del Consejo Nacional de Ciencia y Tecnología en el Modelo Sintético de Información de Desempeño:Base de datos Valoración del desempeño por Programa Presupuestario Elaborado por la Secretaría de Hacienda y Crédito Público. Disponible en: http://www.transparenciapresupuestaria.gob.mx/en/PTP/SED#MSD</t>
  </si>
  <si>
    <t>Componente</t>
  </si>
  <si>
    <t>Porcentaje de informes finales de evaluaciones externas entregados</t>
  </si>
  <si>
    <t>Porcentaje de ASM reportados en SSAS respecto del total de ASM vigentes</t>
  </si>
  <si>
    <t>Semestral</t>
  </si>
  <si>
    <t>Porcentaje de Matrices de Indicadores para Resultados (MIR) de los programas presupuestarios de CONACYT con recomendaciones internas y externas incorporadas</t>
  </si>
  <si>
    <t>Se mide el porcentaje de Matrices de Indicadores para Resultados (MIR) de los programas presupuestarios de CONACYT con recomendaciones internas (de la unidad responsable o unidad de evaluación de los programas presupuestarios) y externas (de CONEVAL, UED, SFP, ASF, etc.) incorporadas respecto del total de Matrices de Indicadores para Resultados (MIR) de los programas presupuestarios de CONACYT con recomendaciones.</t>
  </si>
  <si>
    <t>(Número de MIR que incorporaron recomendaciones internas y externas en el período t / Número total MIR con recomendaciones en el periodo t) * 100</t>
  </si>
  <si>
    <t>Porcentaje de ejemplares del Informe distribuidos</t>
  </si>
  <si>
    <t>Mide el porcentaje de ejemplares del Informe General del Estado de la Ciencia, la Tecnología y la Innovación distribuidos respecto de los que fueron impresos en un periodo determinado.</t>
  </si>
  <si>
    <t>(Número de ejemplares del Informe distribuidos en el periodo t/Número total de ejemplares del Informe impresos en el periodo t) *100</t>
  </si>
  <si>
    <t>Actividad</t>
  </si>
  <si>
    <t>Trimestral</t>
  </si>
  <si>
    <t>Linea Base</t>
  </si>
  <si>
    <t>Año</t>
  </si>
  <si>
    <t>Ascendente</t>
  </si>
  <si>
    <t>Suma de las calificaciones obtenidas por los programas presupuestarios de CONACYT en el MSD en el período t-1</t>
  </si>
  <si>
    <t>Enero - Diciembre</t>
  </si>
  <si>
    <t xml:space="preserve">CICLO </t>
  </si>
  <si>
    <t>ID_RAMO</t>
  </si>
  <si>
    <t>DESC_RAMO</t>
  </si>
  <si>
    <t>CLASF_RAMO_DESC</t>
  </si>
  <si>
    <t>MODALIDAD_PP</t>
  </si>
  <si>
    <t>DESC_PP</t>
  </si>
  <si>
    <t>PEF_CUANT</t>
  </si>
  <si>
    <t>PEF_CUAL</t>
  </si>
  <si>
    <t>MIR_CUANT</t>
  </si>
  <si>
    <t>MIR_CUAL</t>
  </si>
  <si>
    <t>EVAL_CUANT</t>
  </si>
  <si>
    <t>EVAL_CUAL</t>
  </si>
  <si>
    <t>ASM_CUANT</t>
  </si>
  <si>
    <t>ASM_CUAL</t>
  </si>
  <si>
    <t>BENEFICIARIOS_CUANT</t>
  </si>
  <si>
    <t>BENEFICIARIOS_CUAL</t>
  </si>
  <si>
    <t>MSD_CUANT</t>
  </si>
  <si>
    <t>MSD_CUAL</t>
  </si>
  <si>
    <t>TIPO_EVALUACION</t>
  </si>
  <si>
    <t>ESTIMACION;</t>
  </si>
  <si>
    <t>Ramos Administrativos</t>
  </si>
  <si>
    <t>M001</t>
  </si>
  <si>
    <t>Actividades de apoyo administrativo</t>
  </si>
  <si>
    <t>ALTO</t>
  </si>
  <si>
    <t>n.a.</t>
  </si>
  <si>
    <t>S/I</t>
  </si>
  <si>
    <t>PEF-MIR;</t>
  </si>
  <si>
    <t>O001</t>
  </si>
  <si>
    <t>Actividades de apoyo a la funci�n p�blica y buen gobierno</t>
  </si>
  <si>
    <t>MEDIO ALTO</t>
  </si>
  <si>
    <t>P001</t>
  </si>
  <si>
    <t>MEDIO BAJO</t>
  </si>
  <si>
    <t>BAJO</t>
  </si>
  <si>
    <t>E001</t>
  </si>
  <si>
    <t>MEDIO</t>
  </si>
  <si>
    <t>PEF-MIR-EVA-ASM;</t>
  </si>
  <si>
    <t>E002</t>
  </si>
  <si>
    <t>Dise�o</t>
  </si>
  <si>
    <t>PEF-MIR-EVA-SIIPG;</t>
  </si>
  <si>
    <t>K027</t>
  </si>
  <si>
    <t>Mantenimiento de Infraestructura</t>
  </si>
  <si>
    <t>PEF-MIR-EVA;</t>
  </si>
  <si>
    <t>U004</t>
  </si>
  <si>
    <t>PEF-MIR-SIIPG;</t>
  </si>
  <si>
    <t>PEF-MIR-EVA-ASM-SIIPG;</t>
  </si>
  <si>
    <t>E003</t>
  </si>
  <si>
    <t>F001</t>
  </si>
  <si>
    <t>F002</t>
  </si>
  <si>
    <t>Espec�fica de Desempe�o</t>
  </si>
  <si>
    <t>U002</t>
  </si>
  <si>
    <t>K010</t>
  </si>
  <si>
    <t>U001</t>
  </si>
  <si>
    <t>U003</t>
  </si>
  <si>
    <t>PEF-MIR-ASM-SIIPG;</t>
  </si>
  <si>
    <t>R002</t>
  </si>
  <si>
    <t>Consejo Nacional de Ciencia y Tecnolog�a</t>
  </si>
  <si>
    <t>Investigaci�n cient�fica, desarrollo e innovaci�n</t>
  </si>
  <si>
    <t>Apoyos para actividades cient�ficas, tecnol�gicas y de innovaci�n</t>
  </si>
  <si>
    <t>Proyectos de infraestructura social de ciencia y tecnolog�a</t>
  </si>
  <si>
    <t>Dise�o y evaluaci�n de pol�ticas en ciencia, tecnolog�a e innovaci�n</t>
  </si>
  <si>
    <t>S190</t>
  </si>
  <si>
    <t>Becas de posgrado y apoyos a la calidad</t>
  </si>
  <si>
    <t>S191</t>
  </si>
  <si>
    <t>Sistema Nacional de Investigadores</t>
  </si>
  <si>
    <t>S192</t>
  </si>
  <si>
    <t>Fortalecimiento sectorial de las capacidades cient�ficas, tecnol�gicas y de innovaci�n</t>
  </si>
  <si>
    <t>S236</t>
  </si>
  <si>
    <t>Fortalecimiento de la Infraestructura Cient�fica y Tecnol�gica</t>
  </si>
  <si>
    <t>S278</t>
  </si>
  <si>
    <t>Fomento Regional de las Capacidades Cient�ficas, Tecnol�gicas y de Innovaci�n</t>
  </si>
  <si>
    <t>Innovaci�n tecnol�gica para incrementar la productividad de las empresas</t>
  </si>
  <si>
    <t>Realizaci�n de investigaci�n cient�fica y elaboraci�n de publicaciones</t>
  </si>
  <si>
    <t>Desarrollo tecnol�gico e innovaci�n y elaboraci�n de publicaciones</t>
  </si>
  <si>
    <t>Fomento regional para el desarrollo cient�fico , tecnol�gico y de innovaci�n.</t>
  </si>
  <si>
    <t>Apoyos institucionales para actividades cient�ficas, tecnol�gicas y de innovaci�n.</t>
  </si>
  <si>
    <t>Planeaci�n, formulaci�n, dise�o, implementaci�n y evaluaci�n de pol�ticas p�blicas</t>
  </si>
  <si>
    <t>Becas de posgrado y otras modalidades de apoyo a la calidad</t>
  </si>
  <si>
    <t>Fortalecimiento a nivel sectorial de las capacidades cient�ficas, tecnol�gicas y de innovaci�n</t>
  </si>
  <si>
    <t>S225</t>
  </si>
  <si>
    <t>Fortalecimiento en las Entidades Federativas de las capacidades cient�ficas, tecnol�gicas y de innovaci�n.</t>
  </si>
  <si>
    <t>Apoyo al Fortalecimiento y Desarrollo de la Infraestructura Cient�fica y Tecnol�gica</t>
  </si>
  <si>
    <t>Apoyos para estudios e investigaciones</t>
  </si>
  <si>
    <t>Apoyo a la consolidaci�n Institucional.</t>
  </si>
  <si>
    <t>Innovaci�n tecnol�gica para negocios de alto valor agregado, tecnolog�as precursoras y competitividad de las empresas</t>
  </si>
  <si>
    <t>Programa de Desarrollo Cient�fico y Tecnol�gico</t>
  </si>
  <si>
    <t>PEF-MIR/Exento;</t>
  </si>
  <si>
    <t>Fondo�para Inversiones en Desarrollo Tecnol�gico</t>
  </si>
  <si>
    <t>PEF;</t>
  </si>
  <si>
    <t>PEF-MIR-EVA-ASM-SIIPPG;</t>
  </si>
  <si>
    <t>PEF-MIR-EVA-SIIPPG;</t>
  </si>
  <si>
    <t>PEF-MIR-SIIPPG;</t>
  </si>
  <si>
    <t>TIPO</t>
  </si>
  <si>
    <t xml:space="preserve">Valor 
Numerador </t>
  </si>
  <si>
    <t>Valor 
Indicador</t>
  </si>
  <si>
    <t>MEDIOS DE VERIFICACIÓN</t>
  </si>
  <si>
    <t>LÍNEA BASE</t>
  </si>
  <si>
    <t>METAS</t>
  </si>
  <si>
    <t>Valor 
Denominador</t>
  </si>
  <si>
    <t>GRÁFICA</t>
  </si>
  <si>
    <t>Meta Alcanzada</t>
  </si>
  <si>
    <r>
      <rPr>
        <b/>
        <sz val="11"/>
        <color theme="1"/>
        <rFont val="Calibri"/>
        <family val="2"/>
        <scheme val="minor"/>
      </rPr>
      <t>Fuente:</t>
    </r>
    <r>
      <rPr>
        <sz val="11"/>
        <color theme="1"/>
        <rFont val="Calibri"/>
        <family val="2"/>
        <scheme val="minor"/>
      </rPr>
      <t xml:space="preserve"> </t>
    </r>
  </si>
  <si>
    <t>http://www.transparenciapresupuestaria.gob.mx/work/models/PTP/DatosAbiertos/Programas/prog_valoracion_del_desempeno.csv</t>
  </si>
  <si>
    <t>Base de datos del Modelo Sintético de Información del Desempeño (MSD), elaborado por la Secretaría de Hacienda y Crédito Público. Obtenido en la sección de Datos Abiertos de la página de Transparencia Presupuestaria.</t>
  </si>
  <si>
    <t>Sentido del Indicador:</t>
  </si>
  <si>
    <t>Frecuencia de medición:</t>
  </si>
  <si>
    <t>Período:</t>
  </si>
  <si>
    <t>Numerador:</t>
  </si>
  <si>
    <t>Denominador:</t>
  </si>
  <si>
    <t>Este indicador mide el esfuerzo realizado en investigación científica y desarrollo experimental, mediante el fomento y la ejecución de esta actividad en las instituciones de educación superior (IES) del país, propiciando un efecto multiplicador por las dimensiones de la población escolar de las IES, que representa a las instancias más relevantes del país en la investigación nacional.</t>
  </si>
  <si>
    <t>(Gasto en investigación en instituciones de educación superior/PIB del año de referencia)*100</t>
  </si>
  <si>
    <t>Gasto en Investigación y Desarrollo Experimental respecto al PIB</t>
  </si>
  <si>
    <t>Mide el porcentaje del Producto Interno Bruto que se destina a investigación y a desarrollo experimental</t>
  </si>
  <si>
    <t>(Gasto en Investigación y Desarrollo Experimental en el año t) / (Producto Interno Bruto en el año t)*100</t>
  </si>
  <si>
    <t>Número total MIR con recomendaciones en el periodo t:Archivo administrativo MIR mejoradas elaborado por la Subdirección de Evaluación de la Dirección de Análisis Estadístico. Anual. Disponible en http://www.CONACYT.gob.mx/index.php/el-CONACYT/evaluacion-de-programas-CONACYT; Número de MIR que incorporaron recomendaciones internas y externas en el período t:Archivo administrativo MIR mejoradas elaborado por la Subdirección de Evaluación de la Dirección de Análisis Estadístico. Anual. Disponible en http://www.CONACYT.gob.mx/index.php/el-CONACYT/evaluacion-de-programas-CONACYT</t>
  </si>
  <si>
    <t>Tasa de crecimiento del registro CONACYT de evaluadores acreditados</t>
  </si>
  <si>
    <t>Mide el incremento porcentual de los evaluadores acreditados en el registro CONACYT de un periodo a otro.</t>
  </si>
  <si>
    <t>[(Número de miembros del RCEA vigentes en el periodo t / Número de miembros del RCEA vigentes en el periodo t-1) -1]*100</t>
  </si>
  <si>
    <t>Porcentaje de programas presupuestarios con metas registradas en tiempo en el PASH</t>
  </si>
  <si>
    <t>Mide la eficiencia en el proceso de registro de las metas de los programas presupuestarios de CONACYT en el PASH trimestralmente en tiempo respecto a las metas que se tienen programadas para ser registradas.</t>
  </si>
  <si>
    <t>(Número de programas con metas registradas en tiempo en el periodo t/ Número total de programas con metas que se debían registrar en el periodo t) *100</t>
  </si>
  <si>
    <t>Número total de programas con metas registradas en tiempo en el periodo t:Registro administrativo Registro de metas en el PASH elaborado por la Subdirección de Evaluación de la Dirección de Análisis Estadístico. Trimestral. Disponible en http://www.conacyt.gob.mx/index.php/el-conacyt/evaluacion-de-programas-conacyt; Número total programas con metas que se debían registrar en el periodo t:Registro administrativo Carga de metas en el PASH elaborado por la Subdirección de Evaluación de la Dirección de Análisis Estadístico. Trimestral. Disponible en http://www.conacyt.gob.mx/index.php/el-conacyt/evaluacion-de-programas-conacyt </t>
  </si>
  <si>
    <t>Porcentaje de constancias de pertenencia al RCEA emitidas.</t>
  </si>
  <si>
    <t>Mide el porcentaje de constancias emitidas a los miembros del Registro CONACYT de Evaluadores Acreditados (RCEA).</t>
  </si>
  <si>
    <t>(Número de constancias del RCEA emitidas en el periodo t/ Número de solicitudes de constancias del RCEA recibidas en el periodo t) *100</t>
  </si>
  <si>
    <t>Número de días laborables invertidos en el proceso de recopilación, procesamiento e integración del Informe General del Estado de la Ciencia, la Tecnología y la Innovación</t>
  </si>
  <si>
    <t>Mide el número de días laborables utilizados en la recopilación, procesamiento e integración del Informe General del Estado de la Ciencia, la Tecnología y la Innovación con respecto al número de días laborables utilizados en la recopilación, procesamiento e integración del año anterior.</t>
  </si>
  <si>
    <t>Sumatoria del número de días invertidos en el proceso de recopilación, procesamiento e integración del Informe General del Estado de la Ciencia, la Tecnología y la Innovación en el período t</t>
  </si>
  <si>
    <t>Días</t>
  </si>
  <si>
    <t>Número total MIR con recomendaciones en el periodo t</t>
  </si>
  <si>
    <t>Número de programas con metas registradas en tiempo en el periodo t</t>
  </si>
  <si>
    <t>Número total de programas con metas que se debían registrar en el periodo t</t>
  </si>
  <si>
    <t>Trimestre</t>
  </si>
  <si>
    <t>I</t>
  </si>
  <si>
    <t>II</t>
  </si>
  <si>
    <t>III</t>
  </si>
  <si>
    <t>IV</t>
  </si>
  <si>
    <t>NIVEL_MIR</t>
  </si>
  <si>
    <t>NOMBRE_IND</t>
  </si>
  <si>
    <t>DEFINICION</t>
  </si>
  <si>
    <t>METODO</t>
  </si>
  <si>
    <t>TIPO_VALOR</t>
  </si>
  <si>
    <t>UNIDAD</t>
  </si>
  <si>
    <t>TIPO_IND</t>
  </si>
  <si>
    <t>DIMENSION</t>
  </si>
  <si>
    <t>FRECUENCIA</t>
  </si>
  <si>
    <t>Generación de conocimiento de calidad.</t>
  </si>
  <si>
    <t>Cuantificar la producción de conocimiento científico de calidad, en términos per cápita, que generan los profesores¿investigadores, ingenieros¿ tecnólogos titulares mediante la publicación arbitrada de libros, capítulos y artículos</t>
  </si>
  <si>
    <t>(Número de publicaciones arbitradas / Total de investigadores en CPI CONACYT )</t>
  </si>
  <si>
    <t>Razón</t>
  </si>
  <si>
    <t>Calidad</t>
  </si>
  <si>
    <t>Porcentaje de publicaciones arbitradas.</t>
  </si>
  <si>
    <t>Publicaciones arbitradas referentes al total de publicaciones generadas por los Centros Públicos CONACYT</t>
  </si>
  <si>
    <t>(Número de publicaciones arbitradas / Total de publicaciones generadas)*100</t>
  </si>
  <si>
    <t>Eficiencia terminal.</t>
  </si>
  <si>
    <t>Alumnos graduados por cohorte en relación a los a alumnos matriculados por cohorte</t>
  </si>
  <si>
    <t>(Número de alumnos graduados por cohorte / Número de alumnos matriculados por cohorte)</t>
  </si>
  <si>
    <t>Actividades de divulgación por personal de Ciencia y Tecnología.</t>
  </si>
  <si>
    <t>Identificar la participación per cápita del personal de ciencia y tecnología en las actividades de divulgación dirigidas al público en general, en las que se compartan con personas no especializadas los conocimientos que se producen en sus respectivos campos a escala mundial y los avances en sus propias investigaciones.</t>
  </si>
  <si>
    <t>Número actividades de divulgación dirigidas al público en general/Número personal de ciencia y tecnología.</t>
  </si>
  <si>
    <t>Indicador de Propiedad Intelectual.</t>
  </si>
  <si>
    <t>Identificar el avance periódico de los derechos de autor otorgados a los CPI.</t>
  </si>
  <si>
    <t>(Número de derechos de autor en el año n / Número de derechos de autor en el año n-1).</t>
  </si>
  <si>
    <t>Tasa de variación.</t>
  </si>
  <si>
    <t>Calidad de los posgrados del Centro.</t>
  </si>
  <si>
    <t>Identificar el reconocimiento que tienen los programas de posgrado en las diferentes áreas del conocimiento, en función de que cuentan con núcleos académicos básicos, altas tasas de graduación, infraestructura necesaria y alta productividad científica o tecnológica, lo cual les permite lograr la pertinencia de su operación y resultados eficaces.</t>
  </si>
  <si>
    <t>Número de programas registrados en el PNPC como de reciente creación + (2)*Número de programas registrados en el PNPC en desarrollo + (3)*Número de programas registrados en el PNPC consolidados + (4)*Número de programas registrados en el PNPC de competencia internacional / (4)*Número total de programas de posgrado reconocidos por CONACYT en el PNPC ofrecidos por la institución.</t>
  </si>
  <si>
    <t>E-001</t>
  </si>
  <si>
    <t>Realización de investigación científica y elaboración de publicaciones</t>
  </si>
  <si>
    <t>E-002</t>
  </si>
  <si>
    <t>E-003</t>
  </si>
  <si>
    <t>Desarrollo tecnológico e innovación y elaboración de publicaciones</t>
  </si>
  <si>
    <t>Transferencia de conocimiento.</t>
  </si>
  <si>
    <t>Identificar el avance periódico que los CPI tienen en la transmisión del conocimiento, propiedad industrial o experiencia a los sectores gubernamental, social y/o productivo.</t>
  </si>
  <si>
    <t>Número de contratos o convenios de transferencia del conocimiento, innovación tecnológica, social, económica o ambiental firmados vigentes alineados al PECITI en el año n/ Número de contratos o convenios de transferencia del conocimiento, innovación tecnológica, social, económica o ambiental firmados vigentes alineados al PECITI en el año n-1</t>
  </si>
  <si>
    <t>Porcentaje de Proyectos de desarrollo tecnológico e innovación.</t>
  </si>
  <si>
    <t>Se refiere a la proporción de proyectos orientados al desarrollo tecnológico e innovación respecto del total de proyectos realizados por el centro.</t>
  </si>
  <si>
    <t>(Número de proyectos orientados al desarrollo tecnológico y/o innovación/Número total de proyectos)*100.</t>
  </si>
  <si>
    <t>Razón de productos de vinculación generados por el personal académico adscrito al Centro.</t>
  </si>
  <si>
    <t>Expresa el número de productos de vinculación tales como asesorías, consultorías, cursos de capacitación, proyectos terminados por contrato, patentes, desarrollos de software, productos tecnológicos específicos, etc. generados en promedio por cada académico adscrito al Centro, durante un ejercicio.</t>
  </si>
  <si>
    <t>(Productos de vinculación en el año t / Total del personal académico en el año t)</t>
  </si>
  <si>
    <t>Porcentaje de registros de propiedad intelectual transferidos por el Centro.</t>
  </si>
  <si>
    <t>Mide el porcentaje de productos de propiedad intelectual como patentes, modelos de utilidad, derechos de autor, marcas, etc. transferidos para su explotación, que son generados por los proyectos de investigación realizados por el Centro.</t>
  </si>
  <si>
    <t>(Número de patentes licenciadas y/o modelos de utilidad, derechos de autor transferidos / Total de investigaciones realizadas por el Centro)*100.</t>
  </si>
  <si>
    <t>Porcentaje de Proyectos finalizados en tiempo y forma.</t>
  </si>
  <si>
    <t>Se refiere a la proporción de proyectos que se finalizan en tiempo y forma, de conformidad con lo establecido en los convenios o contratos que les dan origen.</t>
  </si>
  <si>
    <t>(Número de proyectos finalizados en tiempo y forma/Número total de proyectos)*100.</t>
  </si>
  <si>
    <t>F-001</t>
  </si>
  <si>
    <t>Fomento regional para el desarrollo científico , tecnológico y de innovación</t>
  </si>
  <si>
    <t>Demandas publicadas</t>
  </si>
  <si>
    <t>Se refiere al porcentaje de las oportunidades, problemáticas y/o necesidades regionales publicadas a través de Convocatoria(s) FORDECYT aprobadas por el Comité Técnico y de Administración que favorezcan el fortalecimiento de los Sistemas Locales de Ciencia, Tecnología e Innovación (CTI) y cuyo objetivo es atender las a través de proyectos en CTI.</t>
  </si>
  <si>
    <t>(Número de demandas aprobadas por el Comité Técnico y de Administración publicadas a través de Convocatoria(s) FORDECYT que atiendan a oportunidades, problemáticas y/o necesidades n el periodo t/ Número de demandas expuestas al Comité Técnico y de Administración para atender a oportunidades, problemáticas y/o necesidades expuestas al Fondo en el periodo t) * 100</t>
  </si>
  <si>
    <t>Proyectos Formalizados</t>
  </si>
  <si>
    <t>Se refiere al porcentaje de proyectos formalizados a través del Convenios de Asignación de Recursos, respecto de las propuestas aprobadas por el Comité Técnico y de Administración en el periodo t.</t>
  </si>
  <si>
    <t>(Número de proyectos formalizados a través de Convenios de asignación de Recursos en el año t/número de propuestas probadas por el Comité y de Administración en periodo t)*100</t>
  </si>
  <si>
    <t>Propuestas evaluadas oportunamente</t>
  </si>
  <si>
    <t>Porcentaje de propuestas evaluadas en un máximo de 45 días hábiles a partir de la fecha autorizada por el Comité Técnico y de Administración.</t>
  </si>
  <si>
    <t>(Número de propuestas evaluadas en un máximo de 45 días hábiles en el periodo t, a partir de la fecha autorizada por el Comité Técnico y de Administración/total de propuestas evaluadas en el periodo t) * 100</t>
  </si>
  <si>
    <t>Propuestas formalizadas oportunamente</t>
  </si>
  <si>
    <t>Porcentaje de propuestas formalizadas en un periodo máximo de 45 días hábiles, a partir de la aprobación de la propuesta por parte del Comité Técnico y de Administración del Fondo</t>
  </si>
  <si>
    <t>(Número de propuestas formalizadas en un máximo de 45 días hábiles en el año t, a partir de la aprobación del Comité Técnico y de Administración/total de propuestas aprobadas por el Comité Técnico y de Administración en el periodo t) * 100</t>
  </si>
  <si>
    <t>F-002</t>
  </si>
  <si>
    <t>Apoyos institucionales para actividades científicas, tecnológicas y de innovación</t>
  </si>
  <si>
    <t>Tasa de crecimiento del porcentaje de apoyos en divulgación de actividades científicas</t>
  </si>
  <si>
    <t>Se refiere a la tasa de crecimiento del porcentaje de apoyos de divulgación de actividades científicas del programa en un año determinado respecto al mismo porcentaje pero del año anterior.</t>
  </si>
  <si>
    <t>((Número de apoyos de divulgación de actividades científicas del programa en el año t/Número total de apoyos del programa en el año t)/(Número de apoyos de divulgación de actividades científicas del programa en el año t-1/Número total de apoyos del programa en el año t-1)-1)*100</t>
  </si>
  <si>
    <t>Tasa de crecimiento del porcentaje de apoyos en fortalecimiento de las capacidades científicas.</t>
  </si>
  <si>
    <t>Se refiere a la tasa de crecimiento del porcentaje de apoyos de fortalecimiento de las capacidades científicas del programa en un año determinado respecto al mismo porcentaje pero del año anterior.</t>
  </si>
  <si>
    <t>((Número de apoyos de fortalecimiento a las capacidades científicas del programa en el año t/Número total de apoyos del programa en el año t)/(Número de apoyos de fortalecimiento a las capacidades científicas del programa en el año t-1/Número total de apoyos del programa en el año t-1)-1)*100</t>
  </si>
  <si>
    <t>Tasa de crecimiento del porcentaje de apoyos en tecnologías de información y comunicación.</t>
  </si>
  <si>
    <t>Se refiere a la tasa de crecimiento del porcentaje de apoyos de tecnologías de información y comunicación del programa en un año determinado respecto al mismo porcentaje pero del año anterior.</t>
  </si>
  <si>
    <t>((Número de apoyos de tecnologías de información y comunicación del programa en el año t/Número total de apoyos del programa en el año t)/(Número de apoyos de tecnologías de información y comunicación del programa en el año t-1/Número total de apoyos del programa en el año t-1)-1)*100</t>
  </si>
  <si>
    <t>Porcentaje de apoyos otorgados de divulgación científica del programa</t>
  </si>
  <si>
    <t>Porcentaje de las solicitudes apoyadas de divulgación científica del programa en relación al total de las solicitudes de apoyo recibidas de divulgación científica del programa</t>
  </si>
  <si>
    <t>Número de apoyos otorgados de divulgación científica del programa en el año t / Número de solicitudes de apoyo recibidas de divulgación científica del programa en el año t * 100</t>
  </si>
  <si>
    <t>Porcentaje de apoyos otorgados de fortalecimiento de las capacidades científicas del programa</t>
  </si>
  <si>
    <t>Porcentaje de las solicitudes apoyadas de fortalecimiento de las capacidades científicas del programa en relación al total de las solicitudes de apoyo recibidas de fortalecimiento de las capacidades científicas del programa.</t>
  </si>
  <si>
    <t>(Número de apoyos otorgados de fortalecimiento de las capacidades científicas del programa en el año t / Número de solicitudes de apoyo recibidas de fortalecimiento de las capacidades científicas del programa en el año t) * 100</t>
  </si>
  <si>
    <t>Porcentaje de apoyos otorgados de tecnologías de información y comunicación del programa</t>
  </si>
  <si>
    <t>Porcentaje de las solicitudes apoyadas de tecnologías de información y comunicación del programa en relación al total de las solicitudes de apoyo recibidas de tecnologías de información y comunicación del programa.</t>
  </si>
  <si>
    <t>(Número de apoyos otorgados de tecnologías de información y comunicación del programa en el año t / Número de solicitudes de apoyo recibidas de tecnologías de información y comunicación del programa en el año t )* 100</t>
  </si>
  <si>
    <t>Porcentaje de proyectos de divulgación científica ejecutados de acuerdo al convenio</t>
  </si>
  <si>
    <t>Se refiere al porcentaje de los proyectos apoyados de divulgación científica que se ejecutan de acuerdo a lo establecido en el convenio de colaboración firmado por el CONACYT y el Sujeto de Apoyo</t>
  </si>
  <si>
    <t>(Nro. de Proyectos de divulgación científica que se ejecutan de acuerdo al calendario (o con oficio de cierre) en el año t / Nro. de proyectos de divulgación científica apoyados en el año t) * 100</t>
  </si>
  <si>
    <t>Porcentaje de proyectos de fortalecimiento de las capacidades científicas ejecutados de acuerdo al convenio</t>
  </si>
  <si>
    <t>Se refiere al porcentaje de los proyectos apoyados de fortalecimiento de las capacidades científicas que se ejecutan de acuerdo a lo establecido en el convenio de colaboración firmado por el CONACYT y el Sujeto de Apoyo</t>
  </si>
  <si>
    <t>(Nro. de Proyectos de fortalecimiento de las capacidades científicas que se ejecutan de acuerdo al calendario (o con oficio de cierre) en el año t / Nro. de proyectos de fortalecimiento de las capacidades científicas apoyados en el año t) * 100</t>
  </si>
  <si>
    <t>Porcentaje de proyectos de tecnologías de información y comunicación ejecutados de acuerdo al convenio</t>
  </si>
  <si>
    <t>Se refiere al porcentaje de los proyectos apoyados de tecnologías de la información y comunicación que se ejecutan de acuerdo a lo establecido en el convenio de colaboración firmado por el CONACYT y el Sujeto de Apoyo</t>
  </si>
  <si>
    <t>(Nro. de Proyectos de tecnologías de información y comunicación que se ejecutan de acuerdo al calendario (o con oficio de cierre) en el año t / Nro. de proyectos de tecnologías de información y comunicación apoyados en el año t) * 100</t>
  </si>
  <si>
    <t>K-010</t>
  </si>
  <si>
    <t>Proyectos de infraestructura social de ciencia y tecnología</t>
  </si>
  <si>
    <t>Infraestructura física de los Centros Públicos CONACYT mejorada y ampliada</t>
  </si>
  <si>
    <t>Se refiere al número de programas y proyectos de infraestrucutra de los Centros Públicos CONACYT registrados en cartera de inversión atendidos</t>
  </si>
  <si>
    <t>Número de Programas y Poyectos de Inversión vigentes con asignación presupuestal en el año t</t>
  </si>
  <si>
    <t>Programa</t>
  </si>
  <si>
    <t>Recursos destinados a infraestructura.</t>
  </si>
  <si>
    <t>Se refiere a la proporción del presupuesto ejercido en infraestructura respecto del total del presupuesto ejercido por los Centros Públicos de Investigación CONACYT.</t>
  </si>
  <si>
    <t>(Total de recursos ejercidos en infraestructura y equipamiento en el año t/Presupuesto total ejercido en el año t)*100.</t>
  </si>
  <si>
    <t>Porcentaje de cumplimiento de las dependencias y entidades respecto al seguimiento del ejercicio de programas y proyectos de inversión.</t>
  </si>
  <si>
    <t>Establece el nivel de cumplimiento de las dependencias y entidades respecto al seguimiento del ejercicio de programas y proyectos de inversión en el sistema PIPP.</t>
  </si>
  <si>
    <t>(Programas y Proyectos de Inversión con seguimiento en el PIPP/Programas y Proyectos de Inversión registrados en Cartera) *100.</t>
  </si>
  <si>
    <t>Porcentaje promedio de avance de Programas y Proyectos de Inversión registrados en cartera con asignación presupuestal.</t>
  </si>
  <si>
    <t>Mide el porcentaje promedio avance de los PPI de los Centros Públicos de Investigación CONACYT.</t>
  </si>
  <si>
    <t>(Sumatoria del porcentaje de avance de los proyectos vigentes registrados en cartera con asignación presupuestal en el año n/ Total de proyectos y porgramas de inversión vigentes en el año n).</t>
  </si>
  <si>
    <t>P-001</t>
  </si>
  <si>
    <t xml:space="preserve"> Planeación, formulación, diseño, implementación y evaluación de políticas públicas</t>
  </si>
  <si>
    <t>Porcentaje de indicadores del Programa Institucional (PI) que cumplen con sus metas</t>
  </si>
  <si>
    <t>Se refiere al número de indicadores establecidos en el PI 2014-2018 que tienen un porcentaje de cumplimiento de sus metas en un rango del 80% al 115%, con respecto al total de indicadores establecidos en el Programa Institucional 2014-2018 (PI)</t>
  </si>
  <si>
    <t>(Número de indicadores establecidos en el PI 2014-2018 que tienen un porcentaje de cumplimiento de sus metas en un rango del 80% al 115% en el año t / Total de indicadores establecidos en el PI 2014-2018 en el año t) x 100</t>
  </si>
  <si>
    <t>Porcentaje de programas con Matrices de Indicadores Mejoradas</t>
  </si>
  <si>
    <t>Se mide el porcentaje de MIR de los programas que fueron mejoradas, como parte de las acciones en monitoreo y evaluación, en relación con el total de MIR de los programas del CONACYT en un año determinado.</t>
  </si>
  <si>
    <t>(Número de MIR mejoradas en el año t / Total de MIR en el año t) x 100</t>
  </si>
  <si>
    <t>Índice de Divulgación de Información Estadística</t>
  </si>
  <si>
    <t>Se refiere al porcentaje de productos generados por la Dirección de Análisis Estadístico (DAE) que fueron divulgados a través de medios impresos y digitales.</t>
  </si>
  <si>
    <t>(Número de productos generados por la DAE que fueron divulgados en el año t/Total de productos generados por la DAE en el año t)*100</t>
  </si>
  <si>
    <t>Tasa de variación de indicadores de la Dirección de Análisis Estadístico</t>
  </si>
  <si>
    <t>Se refiere a la variación porcentual de los indicadores generados por la DAE en un año respecto al año anterior</t>
  </si>
  <si>
    <t>((Número de indicadores generados por la DAE en el año t/Número de indicadores generados por la DAE en el año t-1) -1)*100</t>
  </si>
  <si>
    <t>Índice de Divulgación de Informes de CONACYT</t>
  </si>
  <si>
    <t>Se refiere al número de informes generados por la Dirección de Información y Normatividad, difundidos en medios impresos y/o digitales trimestral y/o anualmente.</t>
  </si>
  <si>
    <t>(Número de publicaciones de reportes anuales y trimestrales difundidos en el año t) / (Total de reportes a publicar en el año t)* 100</t>
  </si>
  <si>
    <t>Porcentaje de observaciones de instancias externas atendidas a las Matrices de indicadores</t>
  </si>
  <si>
    <t>Se documenta el porcentaje de observaciones de instancias externas a las MIR que fueron atendidas respecto al total de observaciones de instancias externas realizadas a las MIR en un año determinado</t>
  </si>
  <si>
    <t>(Número de observaciones a las MIR del CONACYT de instancias externas que fueron atendidas en el año t/Total de observaciones a las MIR del CONACYT que fueron realizadas en el año t)*100</t>
  </si>
  <si>
    <t>Porcentaje de productos divulgados en medios digitales</t>
  </si>
  <si>
    <t>Se refiere al porcentaje de productos que fueron divulgados en medios digitales por la DAE en un año determinado.</t>
  </si>
  <si>
    <t>(Número de productos divulgados en medios digitales por la DAE en el año t/Total de productos divulgados por la DAE en el año t)*100</t>
  </si>
  <si>
    <t>Porcentaje de indicadores generados que se incluyen en el Informe General del Estado de la Ciencia, la Tecnología y la Innovación.</t>
  </si>
  <si>
    <t>Se refiere al porcentaje de indicadores generados por la DAE y que se incluyen en el Informe General del Estado de la Ciencia, la Tecnología y la Innovación emitido por el CONACYT en un año determinado</t>
  </si>
  <si>
    <t>(Número de indicadores generados por la DAE y que se incluyen en el Informe General del Estado de la Ciencia, la Tecnología y la Innovación en el año t/Total de indicadores generados por la DAE para el año t)*100</t>
  </si>
  <si>
    <t>Tiempo promedio utilizado en el proceso de recopilación, procesamiento e integración de insumos</t>
  </si>
  <si>
    <t>Se refiere al promedio de días utilizados en las diversas etapas de elaboración de los informes generados por la Dirección, las cuales, incluyen la recopilación, procesamiento e integración de los insumos.</t>
  </si>
  <si>
    <t>(Número de días hábiles (o laborales) utilizados para realizar el proceso de recopilación, procesamiento e integración de la información de las Direcciones Adjuntas y Homólogas del CONACYT) / (Número total de informes que se producen en el año)</t>
  </si>
  <si>
    <t>Día</t>
  </si>
  <si>
    <t>S-190</t>
  </si>
  <si>
    <t>Porcentaje de becarios de posgrado del CONACYT graduados en áreas de ciencias e ingenierías en Áreas de Ciencia y Tecnología (CyT).</t>
  </si>
  <si>
    <t>Mide el comportamiento porcentual de becarios del CONACYT graduados de posgrado en áreas de ciencias e ingenierías (Áreas CyT), de acuerdo con las CARTAS DE LIBERACIÓN emitidas por el Consejo en el periodo t.</t>
  </si>
  <si>
    <t>(Becarios de posgrado del CONACYT graduados en áreas de ciencias e ingenierías (Áreas CyT) en el periodo t / Total de becarios de posgrado del CONACYT graduados en el periodo t) *100</t>
  </si>
  <si>
    <t>Porcentaje de Nuevas Becas de posgrado otorgadas.</t>
  </si>
  <si>
    <t>Mide el porcentaje de las solicitudes de Nuevas Becas de posgrado que resultan apoyadas en el periodo t.</t>
  </si>
  <si>
    <t>(Nuevas Becas de posgrado otorgadas en el periodo t / Total de solicitudes de Nuevas Becas de Posgrado recibidas en el periodo t)*100</t>
  </si>
  <si>
    <t>Tasa de variación de becas de posgrado vigentes.</t>
  </si>
  <si>
    <t>Mide la tasa de variación de las Becas Vigentes de posgrado que resultan apoyadas en periodo x del año t, respecto al mismo periodo del año t-1.</t>
  </si>
  <si>
    <t>((Becas de posgrado vigentes en el trimestre x del año t / Becas de posgrado vigentes en el trimestre x del año t-1)-1)*100</t>
  </si>
  <si>
    <t>Tasa de variación de programas de posgrado de nivel de Competencia Internacional y Consolidados en el Programa Nacional de Posgrados de Calidad (PNPC)</t>
  </si>
  <si>
    <t>En el PNPC existen cuatro niveles de Calidad. Mide la tasa de variación de los programas de posgrado de la más alta calidad en el PNPC en el semestre x del año t, respecto a los programas de la más alta calidad en el PNPC el semestre x del año t-1. Los programas de más alta calidad son los de nivel: 1. COMPETENCIA INTERNACIONAL (programas consolidados que tienen colaboraciones en el ámbito internacional con instituciones homologas a través de convenios que incluyen la movilidad de estudiantes y profesores , a codirección de tesis y proyectos de investigación conjuntos). 2. CONSOLIDADOS, (Tienen reconocimiento nacional por la pertinencia y la tendencia ascendente de sus resultados en la formación de recursos humanos de alto nivel, en la productividad académica y en la colaboración con otros sectores de la sociedad). Estos dos niveles representan la más alta calidad de posgrado en el país. Los dos niveles siguientes reflejan un esfuerzo de las instituciones y sus programas por superar sus parámetros de calidad: 3. EN DESARROLLO (cuentan con una prospección académica positiva sustentada en su plan de mejora y las metas factibles de alcanzar en un periodo). 4. RECIENTE CREACIÓN (promueven el fomento de nuevos posgrados en áreas de interés regional y en áreas estratégicas del conocimiento que consideren esquemas que propicien efectos multiplicadores en el incremento de las capacidades científicas, tecnológicas y de innovación del país).</t>
  </si>
  <si>
    <t>((Programas en el nivel de Competencia Internacional y Consolidados en el PNPC en el semestre x del año t / Programas en el nivel de de Competencia Internacional y Consolidados en el PNPC en el semestre x del año t -1)-1)*100</t>
  </si>
  <si>
    <t>Porcentaje de solicitudes para obtener una Nueva Beca de posgrado dictaminadas a tiempo</t>
  </si>
  <si>
    <t>Mide el porcentaje de solicitudes de Nuevas Becas de posgrado dictaminadas de acuerdo a los tiempos establecidos en la convocatoria en el periodo t.</t>
  </si>
  <si>
    <t>(Solicitudes para obtener una Nueva Beca de Posgrado dictaminadas de acuerdo a los tiempos indicados en la convocatoria en el periodo t / Total de Solicitudes para obtener una Nueva Beca de Posgrado dictaminadas en el periodo t)*100</t>
  </si>
  <si>
    <t>Porcentaje de becas de posgrado vigentes ministradas a tiempo.</t>
  </si>
  <si>
    <t>Mide el porcentaje de Becas Vigentes ministradas de acuerdo a los tiempos establecidos en la convocatoria en el periodo t.</t>
  </si>
  <si>
    <t>(Becas vigentes ministradas de acuerdo a los tiempos indicados en la convocatoria en el periodo t / Total de becas vigentes ministradas en el periodo t)*100</t>
  </si>
  <si>
    <t>Porcentaje de solicitudes de nuevo ingreso al PNPC dictaminadas a tiempo.</t>
  </si>
  <si>
    <t>Mide el porcentaje de solicitudes de programas de nuevo ingreso al PNPC dictaminadas de acuerdo a los tiempos establecidos en la convocatoria en el periodo t.</t>
  </si>
  <si>
    <t>(Solicitudes de programas de nuevo ingreso al PNPC dictaminadas en tiempo en el periodo t/ Total de solicitudes de programas de nuevo ingreso al PNPC dictaminadas en el periodo t)*100</t>
  </si>
  <si>
    <t>Porcentaje de Proyectos para el Apoyo para el Fomento de Vocaciones Científicas y Tecnológicas en Jóvenes Mexicanos dictaminados a tiempo</t>
  </si>
  <si>
    <t>Mide el porcentaje de Proyectos para el Apoyo para el Fomento de Vocaciones Científicas y Tecnológicas en Jóvenes Mexicanos dictaminados a tiempo en el periodo t</t>
  </si>
  <si>
    <t>(Proyectos para el Apoyo para el Fomento de Vocaciones Científicas y Tecnológicas en Jóvenes Mexicanos dictaminados a tiempo en el periodo t / Total de Proyectos para el Apoyo para el Fomento de Vocaciones Científicas y Tecnológicas en Jóvenes Mexicanos dictaminados en el periodo t)*100</t>
  </si>
  <si>
    <t>S-191</t>
  </si>
  <si>
    <t>Tasa de variación de investigadores nacionales vigentes</t>
  </si>
  <si>
    <t>Variación de investigadores nacionales vigentes con respecto al año precedente</t>
  </si>
  <si>
    <t>((Investigadores vigentes en el año t / investigadores vigentes en el año t-1)-1)*100</t>
  </si>
  <si>
    <t>Tasa de variación</t>
  </si>
  <si>
    <t>Artículos científicos publicados por cada millón de habitantes.</t>
  </si>
  <si>
    <t>Número de artículos elaborados por científicos adscritos a instituciones y unidades económicas mexicanas publicados en revistas indexadas a nivel mundial por cada millón de habitantes de la República Mexicana.</t>
  </si>
  <si>
    <t>(número de artículos científicos publicados por investigadores adscritos a instituciones y unidades económicas mexicanas en revistas indizadas en el año de referencia/número de habitantes en el país en el mismo año de referencia)*1000,000 habitantes.</t>
  </si>
  <si>
    <t>Porcentaje de dictámenes favorables emitidos con respecto a las solicitudes investigadores vigentes en el SNI</t>
  </si>
  <si>
    <t>Se refiere al porcentaje de dictámenes favorables emitidos respecto al total de investigadores vigentes que solicitan renovación o modificación de su permanencia en el SNI</t>
  </si>
  <si>
    <t>Número de dictámenes favorables emitidos en el año t / Total de solicitudes recibidas de investigadores vigentes en el año t x 100</t>
  </si>
  <si>
    <t>Dictámenes rectificados durante la reconsideración.</t>
  </si>
  <si>
    <t>Los investigadores que no están de acuerdo con el dictamen otorgado a su solicitud pueden pedir que su expediente sea evaluado nuevamente. A partir de la revisión, se puede ratificar el primer dictamen o rectificarlo.</t>
  </si>
  <si>
    <t>(número de dictámenes rectificados en la reconsideración /total de solicitudes evaluadas)*100</t>
  </si>
  <si>
    <t>S-192</t>
  </si>
  <si>
    <t>Fortalecimiento a nivel sectorial de las capacidades científicas, tecnológicas y de innovación</t>
  </si>
  <si>
    <t>Porcentaje de demandas específicas atendidas</t>
  </si>
  <si>
    <t>Se refiere al porcentaje de demandas específicas y/o áreas estratégicas publicadas en un año dado por todos los Fondos Sectoriales, que tienen al menos un proyecto apoyado, respecto del número total de demandas específicas y/o áreas estratégicas publicadas por todos los Fondos Sectoriales en el mismo periodo</t>
  </si>
  <si>
    <t>Número de demandas publicadas con, al menos, un proyecto apoyado en el año t / Número total de demandas publicadas en el año t * 100</t>
  </si>
  <si>
    <t>Porcentaje de proyectos apoyados económicamente</t>
  </si>
  <si>
    <t>Porcentaje de proyectos apoyados economicamente por los Fondos Sectoriales (investigación aplicada, tecnológica, Investigación Científica Básica, planeación y cooperación internacional) con respecto al total de propuestas con dictamen aprobatorio de evaluación, entendiendose por Dictamen favorable: Aquellos proyectos que cumplen con los requisitos y criterios de evaluación establecidos en la convocatoria correspondiente.</t>
  </si>
  <si>
    <t>(Número de proyectos apoyados economicamente en el año t / Numero de propuestas aprobadas con dictamen aprobatorio de evaluación en el año t)*100</t>
  </si>
  <si>
    <t>Porcentaje de cumplimiento del proceso de evaluación</t>
  </si>
  <si>
    <t>Se refiere al porcentaje de las convocatorias que emiten los Fondos Sectoriales que se encuentran por debajo de 80 días hábiles desde el cierre de una convocatoria hasta la publicación de resultados</t>
  </si>
  <si>
    <t>(Número de convocatorias de fondos sectoriales que publican resultados en un periodo menor o igual a 80 días hábiles desde el cierre de una convocatoria hasta la publicación de resultados en el año t / Total de convocatorias emitidas en el año t) * 100</t>
  </si>
  <si>
    <t>Porcentaje de convocatorias formalizadas en tiempo</t>
  </si>
  <si>
    <t>Mide el grado porcentual de las convocatorias que formalizan proyectos dentro de los 90 días naturales, partiendo de la fecha en que se publican los resultados con respecto al total de proyectos aprobados por el Comité Técnico y de Administración</t>
  </si>
  <si>
    <t>Número de convocatorias de fondos sectoriales que formalizan al menos el 80% de sus proyectos apoyados en un periodo menor o igual a 90 días en el año t / Total de convocatorias emitidas en el año t * 100</t>
  </si>
  <si>
    <t>Porcentaje de proyectos que cuentan con informe técnico final favorable</t>
  </si>
  <si>
    <t>Proyectos apoyados por los Fondos Sectoriales (investigación aplicada, tecnológica, Investigación Científica Básica, Planeación y Cooperación Internacional) y que tienen el estatus de concluidos técnicamente y cumplieron con los entregables comprometidos en el proyecto. (Entendiéndose por Entregables: Los Productos generados con respecto a lo comprometido en el proyecto propuesto.)</t>
  </si>
  <si>
    <t>(Número de proyectos concluidos que cumplen con el informe técnico final favorable en el año t/ Número de proyectos concluidos técnicamente en el año t)*100</t>
  </si>
  <si>
    <t>S-225</t>
  </si>
  <si>
    <t xml:space="preserve"> Fortalecimiento en las Entidades Federativas de las capacidades científicas, tecnológicas y de innovación</t>
  </si>
  <si>
    <t>Porcentaje de atención de demandas estatales en ciencia, tecnología e innovación</t>
  </si>
  <si>
    <t>Se refiere al porcentaje de las demandas estatales en materia de ciencia y tecnología que se resuelven, favoreciendo el fortalecimiento de los sistemas locales de ciencia, tecnología e innovación</t>
  </si>
  <si>
    <t>(Número de demandas con al menos un proyecto apoyado / total de demandas publicadas en el año t) * 100</t>
  </si>
  <si>
    <t>Porcentaje de apoyos otorgados</t>
  </si>
  <si>
    <t>Porcentaje de las solicitudes apoyadas en relación al total de las solicitudes de apoyo evaluadas</t>
  </si>
  <si>
    <t>(Número. de apoyos otorgados en el período t / Número de solicitudes de apoyo evaluadas en el período t) * 100</t>
  </si>
  <si>
    <t>Porcentaje de convocatorias cuyas solicitudes son evaluadas en tiempo</t>
  </si>
  <si>
    <t>Porcentaje de convocatorias cuyas solicitudes son evaluadas en el tiempo establecido en la normatividad que es de 30 días naturales, en relación al total de convocatorias cuyas solicitudes se evaluaron en el periodo.</t>
  </si>
  <si>
    <t>(Número de convocatorias cuyas solicitudes se evaluaron en un máximo de 30 días naturales en el período t/total de convocatorias cuyas solicitudes se evaluaron en el período t) * 100</t>
  </si>
  <si>
    <t>Porcentaje de proyectos terminados con evaluación final satisfactoria</t>
  </si>
  <si>
    <t>(Nº de proyectos con evaluación final satisfactoria en el período t/ Nº de proyectos terminados en el período t)*100</t>
  </si>
  <si>
    <t>S-236</t>
  </si>
  <si>
    <t>Apoyo al Fortalecimiento y Desarrollo de la Infraestructura Científica y Tecnológica</t>
  </si>
  <si>
    <t>Porcentaje de publicaciones realizadas por investigadores mexicanos en revistas internacionales especializadas</t>
  </si>
  <si>
    <t>Se refiere a la proporción de publicaciones realizadas por investigadores mexicanos en revistas internacionales especializadas con respecto al año anterior. Nota: Justificación de la medición en relación a las actividades de investigación científica, desarrollo tecnológico e innovación: Las revistas publican resultados relevantes relacionados con investigación científica básica, aplicada, desarrollo tecnológico e innovación</t>
  </si>
  <si>
    <t>Número de publicaciones realizadas por investigadores mexicanos en revistas internacionales especializadas en el año t / Número de publicaciones realizadas por investigadores mexicanos en revistas internacionales especializadas en el año t-1)-1)x100</t>
  </si>
  <si>
    <t>Porcentaje de propuestas aprobadas con respecto al total de las propuestas con calidad técnica</t>
  </si>
  <si>
    <t>Se refiere a la variación porcentual de propuestas aprobadas por las instancias correspondientes con respecto al total de las propuestas con dictamen aprobatorio de evaluación.</t>
  </si>
  <si>
    <t>(Número de propuestas aprobadas en el año t / Número total de propuestas con dictamen aprobatorio de evaluación en el año t)x100</t>
  </si>
  <si>
    <t>Porcentaje de convocatorias que cumplen en tiempo con la publicación de resultados</t>
  </si>
  <si>
    <t>Mide la variación porcentual de Convocatorias que cumplen en tiempo con la publicación de resultados en el año con respecto al número de convocatorias publicadas en el año</t>
  </si>
  <si>
    <t>(Número de convocatorias que publicaron resultados en el tiempo establecido en el año t/ número de convocatorias publicadas en el año t)X100</t>
  </si>
  <si>
    <t>Porcentaje de proyectos que se formalizaron dentro de los 90 días naturales</t>
  </si>
  <si>
    <t>Mide el grado porcentual de los proyectos que se formalizaron dentro de los 90 días naturales, a partir de la publicación de resultados (Publicación de resultados se refiere al listado de los proyectos aprobados por las instancias correspondientes).</t>
  </si>
  <si>
    <t>(Número de proyectos formalizados a los 90 días naturales a partir de la publicación de resultados en el año t / número de proyectos aprobados en el año t ) x100</t>
  </si>
  <si>
    <t>Porcentaje de seguimiento técnico realizado a los apoyos</t>
  </si>
  <si>
    <t>Mide el grado porcentual de informes técnicos recibidos en el año con respecto al total de informes técnicos con compromiso de entrega en el mismo año</t>
  </si>
  <si>
    <t>(Número de informes técnicos recibidos en el año t/ Número total de informes técnicos con compromiso de entrega en el año t)x100</t>
  </si>
  <si>
    <t>U-001</t>
  </si>
  <si>
    <t xml:space="preserve"> Apoyos para estudios e investigaciones</t>
  </si>
  <si>
    <t>Eficiencia Terminal.</t>
  </si>
  <si>
    <t>Alumnos graduados por cohorte en relación a los a alumnos matriculados por cohorte.</t>
  </si>
  <si>
    <t>Porcentaje de alumnos de los Centros Públicos de Investigación CONACYT apoyados.</t>
  </si>
  <si>
    <t>Mide la proporción de alumnos de los CPI CONACYT apoyados respecto del total de alumnos matriculados.</t>
  </si>
  <si>
    <t>(Número de alumnos apoyados en el año n/Número de alumnos matriculados en el año n)*100</t>
  </si>
  <si>
    <t>Porcentaje de créditos otorgados.</t>
  </si>
  <si>
    <t>Proporción de créditos educativos otorgados en el año respecto al total de solicitudes de crédito recibidas por el FIDERH.</t>
  </si>
  <si>
    <t>(Créditos educativos otorgados en el año t/ Créditos educativos solicitados en el año t)*100.</t>
  </si>
  <si>
    <t>Tasa de variación de solicitudes de apoyo.</t>
  </si>
  <si>
    <t>Mide la variación del número de solicitudes recibidas por los CPI CONACYT en el año t con respecto al número de solicitudes recibidas en el año anterior</t>
  </si>
  <si>
    <t>((Número de solicitudes recibidas en el año n/Número de solicitudes recibidas en el año n-1)-1)*100.</t>
  </si>
  <si>
    <t>Tasa de variación de solicitudes de créditos educativos</t>
  </si>
  <si>
    <t>variación del número de solicitudes recibidas en el año con respecto al número de solicitudes recibidas en el año anterior</t>
  </si>
  <si>
    <t>((Número de solicitudes recibidas en el año n/Número de solicitudes recibidas en el año n-1)-1)*100</t>
  </si>
  <si>
    <t>Solicitud</t>
  </si>
  <si>
    <t>U-002</t>
  </si>
  <si>
    <t>Apoyo a la consolidación Institucional</t>
  </si>
  <si>
    <t>Tasa de variación de apoyos para la consolidación de Doctores</t>
  </si>
  <si>
    <t>Se refiere al cambio porcentual en el número de Doctores que consolidan su formación con el apoyo del CONACyT en sus distintas modalidades.</t>
  </si>
  <si>
    <t>((Número de apoyos otorgados para su consolidación en el año t / Número de apoyos otorgados para su consolidación t-1)-1)x100</t>
  </si>
  <si>
    <t>Porcentaje de solicitudes apoyadas</t>
  </si>
  <si>
    <t>Se refiere al porcentaje de solicitudes apoyadas en postdoctorados, estancias de investigación, repatriaciones y retenciones respecto a las recibidas</t>
  </si>
  <si>
    <t>(Número de solicitudes apoyadas en el año t / Número total de solicitudes recibidas en el año t)*100</t>
  </si>
  <si>
    <t>Porcentaje de informes de trabajo recibidos en los tiempos establecidos</t>
  </si>
  <si>
    <t>Mide el grado porcentual de los informes de trabajo recibidos en el periodo t con respecto al total de informes de trabajo con compromiso de entrega al CONACYT en el periodo t.</t>
  </si>
  <si>
    <t>(Número de informes de trabajo recibidos en el periodo t / total de informes de trabajo programados para su recepción en el periodo t)*100</t>
  </si>
  <si>
    <t>Proporción de apoyos que se formalizaron en los tiempos establecidos en la convocatoria</t>
  </si>
  <si>
    <t>Mide el porcentaje de los apoyos que se formalizaron en los tiempos establecidos en la convocatoria</t>
  </si>
  <si>
    <t>(Número de apoyos que se formalizaron en tiempo en el periodo t / número de apoyos formalizados en el periodo t ) *100</t>
  </si>
  <si>
    <t>U-003</t>
  </si>
  <si>
    <t>Innovación tecnológica para negocios de alto valor agregado, tecnologías precursoras y competitividad de las empresas</t>
  </si>
  <si>
    <t>Efecto multiplicador del estímulo económico complementario</t>
  </si>
  <si>
    <t>Comparación entre la inversión privada realizada por las empresas apoyadas para llevar a cabo proyectos de Investigación Desarrollo Tecnológico e Innovación, respecto de la inversión pública asignada por el programa. Refleja la inversión privada en Investigación y desarrollo tecnológico detonada por cada peso que asigna el programa.</t>
  </si>
  <si>
    <t>(Inversión de las empresas asociada a proyectos para Investigación Desarrollo Tecnológico e Innovación en el año t / Monto total otorgado en el año t).</t>
  </si>
  <si>
    <t>Índice multiplicador</t>
  </si>
  <si>
    <t>Porcentaje de estímulos económicos complementarios otorgados</t>
  </si>
  <si>
    <t>Porcentaje de las solicitudes apoyadas en relación al total de las solicitudes de apoyo recibidas con dictamen aprobatorio</t>
  </si>
  <si>
    <t>(Número de Proyectos apoyados en el año t / Número de proyectos con dictamen aprobatorio en el año t )*100</t>
  </si>
  <si>
    <t>Porcentaje de proyectos evaluados en los plazos comprometidos</t>
  </si>
  <si>
    <t>Proporción de cumplimiento de los plazos establecidos en la convocatoria para la evaluación de propuestas</t>
  </si>
  <si>
    <t>(Número de propuestas evaluadas en tiempo en el año t / Número de propuestas enviadas a evaluar en el año t)*100</t>
  </si>
  <si>
    <t>Porcentaje de proyectos formalizados en tiempo</t>
  </si>
  <si>
    <t>Número de proyectos formalizados en un periodo de 60 días naturales en el año contra el número de proyectos aprobados y notificados en el mismo periodo. La formalización de proyectos se refiere a la suscripción del convenio de asignación de recursos mediante el cual se formaliza el otorgamiento de recursos a los beneficiarios del programa.</t>
  </si>
  <si>
    <t>(Número de proyectos formalizados en 60 días naturales en el año t / Número de proyectos aprobados en el año t )*100</t>
  </si>
  <si>
    <t>Porcentaje de cumplimiento en el reporte de resultados</t>
  </si>
  <si>
    <t>Mide el porcentaje de cumplimiento de las empresas apoyadas en la elaboración y entrega de los informes técnicos comprometidos. El informe técnico da cuenta del avance del proyecto y de los resultados obtenidos al término de las etapas establecidas.</t>
  </si>
  <si>
    <t>(Número de informes técnicos recibidos en el año t/ Número total de informes técnicos con compromiso de entrega en el año t)*100</t>
  </si>
  <si>
    <t>U-004</t>
  </si>
  <si>
    <t>Programa de Desarrollo Científico y Tecnológico</t>
  </si>
  <si>
    <t>Tasa de crecimiento del porcentaje de apoyos en capital humano.</t>
  </si>
  <si>
    <t>Se refiere a la tasa de crecimiento del porcentaje que representan los apoyos en capital humano del programa en un año determinado respecto al mismo porcentaje pero del año anterior</t>
  </si>
  <si>
    <t>((Número de apoyos de capital humano del programa en el año t/Número total de apoyos del programa en el año t)/(Número de apoyos de capital humano del programa en el año t-1/Número total de apoyos del programa en el año t-1)-1)*100</t>
  </si>
  <si>
    <t>Tasa de crecimiento del porcentaje de apoyos en infraestructura</t>
  </si>
  <si>
    <t>Se refiere a la tasa de crecimiento del porcentaje que representan los apoyos en infraestructura del programa en un año determinado respecto al mismo porcentaje pero del año anterior</t>
  </si>
  <si>
    <t>((Número de apoyos de infraestructura del programa en el año t/Número total de apoyos del programa en el año t)/(Número de apoyos de infraestructura del programa en el año t-1/Número total de apoyos del programa en el año t-1)-1)*100</t>
  </si>
  <si>
    <t>Porcentaje de apoyos otorgados de capital humano del programa</t>
  </si>
  <si>
    <t>Porcentaje de las solicitudes apoyadas de capital humano del programa en relación al total de las solicitudes de apoyo recibidas de capital humano del programa.</t>
  </si>
  <si>
    <t>(Número de apoyos otorgados de capital humano del programa en el año t / Número de solicitudes de apoyo recibidas de capital humano del programa en el año t )* 100</t>
  </si>
  <si>
    <t>Porcentaje de apoyos otorgados de infraestructura del programa</t>
  </si>
  <si>
    <t>Porcentaje de las solicitudes apoyadas de infraestructura del programa en relación al total de las solicitudes de apoyo recibidas de infraestructura del programa.</t>
  </si>
  <si>
    <t>(Número de apoyos otorgados de infraestructura del programa en el año t / Número de solicitudes de apoyo recibidas de infraestructura del programa en el año t) * 100</t>
  </si>
  <si>
    <t>Porcentaje de proyectos de apoyos de capital humano ejecutados de acuerdo al convenio</t>
  </si>
  <si>
    <t>Se refiere al porcentaje de los proyectos apoyados de capital humano que se ejecutan de acuerdo a lo establecido en el convenio de colaboración firmado por el CONACYT y el Sujeto de Apoyo</t>
  </si>
  <si>
    <t>(Nro. de Proyectos de capital humano que se ejecutan de acuerdo al calendario (o con oficio de cierre) en el año t / Nro. de proyectos de capital humano apoyados en el año t) * 100</t>
  </si>
  <si>
    <t>Porcentaje de proyectos de apoyos de infraestructura ejecutados de acuerdo al convenio</t>
  </si>
  <si>
    <t>Se refiere al porcentaje de los proyectos apoyados de infraestructura que se ejecutan de acuerdo a lo establecido en el convenio de colaboración firmado por el CONACYT y el Sujeto de Apoyo</t>
  </si>
  <si>
    <t>(Nro. de Proyectos de infraestructura que se ejecutan de acuerdo al calendario (o con oficio de cierre) en el año t / Nro. de proyectos de infraestructura apoyados en el año t) * 100</t>
  </si>
  <si>
    <t xml:space="preserve"> Investigación científica, desarrollo e innovación</t>
  </si>
  <si>
    <t>Variación del Pilar de Innovación del Índice de Competitividad Global del FEM</t>
  </si>
  <si>
    <t>Mide la variación de la puntuación que recibe México en el pilar de innovación del Índice de Competitividad Global</t>
  </si>
  <si>
    <t>((Puntuación recibida en el pilar de innovación del ICG del FEM en el año t / Puntuación recibida en el pilar de innovación del ICG del FEM en el año t-1) -1)*100</t>
  </si>
  <si>
    <t>Generación de Conocimiento de Calidad</t>
  </si>
  <si>
    <t>Cuantifica la producción de conocimiento científico de calidad, en términos per cápita, que generan los profesores¿investigadores ingenieros¿ tecnólogos titulares mediante la publicación arbitrada de libros, capítulos y artículos</t>
  </si>
  <si>
    <t>(Sumatoria del número de publicaciones arbitradas / Sumatoria del total de investigadores en CPI CONACYT)</t>
  </si>
  <si>
    <t>Proporción</t>
  </si>
  <si>
    <t>Proyectos Interinstitucionales</t>
  </si>
  <si>
    <t>Cuantifica la participación en proyectos de investigación, desarrollo tecnológico y/o innovación, que se desarrollan en cooperación con otras instituciones u organizaciones públicas, privadas o sociales, bajo el amparo de un protocolo o un convenio específico, aprobados por las instancias correspondientes.</t>
  </si>
  <si>
    <t>(Sumatoria del número de proyectos interinstitucionales generados por los CPI durante el ejercicio fiscal en curso/ Sumatoria del número de proyectos de investigación generados por los CPI durante el ejercicio fiscal en curso.)</t>
  </si>
  <si>
    <t>Transferencia de Conocimiento</t>
  </si>
  <si>
    <t>Identifica el avance periódico que los Centros Públicos de Investigación CONACYT tienen en la transmisión del conocimiento, propiedad industrial o experiencia a los sectores gubernamental, social y/o productivo.</t>
  </si>
  <si>
    <t>(Sumatoria del número de contratos o convenios de transferencia de conocimiento, innovación tecnológica, social económica o ambiental firmados vigentes y alineados al PECITI realizados por los CPI en el ejercicio fiscal en curso / Sumatoria del número de contratos o convenios de transferencia de conocimiento, innovación tecnológica, social económica o ambiental firmados vigentes y alineados al PECITI realizados por los CPI en el ejercicio fiscal anterior)</t>
  </si>
  <si>
    <t>Calidad de los Posgrados</t>
  </si>
  <si>
    <t>Identifica el reconocimiento que tienen los programas de posgrado en las diferentes áreas del conocimiento, en función de que cuentan con núcleos académicos básicos, altas tasas de graduación, infraestructura necesaria y alta productividad científica o tecnológica, lo cual les permite lograr la pertinencia de su operación y resultados eficaces.</t>
  </si>
  <si>
    <t>Número de programas registrados en el PNPC como de reciente creación + (2)Número de programas registrados en el PNPC en desarrollo + (3)Número de programas registrados en el PNPC consolidados + (4)Número de programas registrados en el PNPC de competencia internacional / (4)Número total de programas de posgrado reconocidos por CONACYT en el PNPC ofrecidos por la institución</t>
  </si>
  <si>
    <t>Actividades de divulgación y difusión de la ciencia</t>
  </si>
  <si>
    <t>Identifica el crecimiento en las actividades de divulgación dirigidas al público en general que realizan o en las que participan los Centros Públicos de Investigación.</t>
  </si>
  <si>
    <t>(No. de actividades de divulgación dirigidas al público en general en el año t/ No. de actividades de divulgación dirigidas al público en general en año t-1)</t>
  </si>
  <si>
    <t>Porcentaje de Proyectos finalizados en tiempo y forma</t>
  </si>
  <si>
    <t>(Número de proyectos finalizados en tiempo y forma/Número total de proyectos)*100</t>
  </si>
  <si>
    <t>Índice de recursos para la investigación</t>
  </si>
  <si>
    <t>Identifica la proporción que significan los recursos externos captados por proyectos de investigación con respecto al recurso fiscal destinado a la investigación.</t>
  </si>
  <si>
    <t>(Monto total obtenido por proyectos de investigación financiados con recursos externos/ Monto total de recursos fiscales destinados a la investigación)</t>
  </si>
  <si>
    <t>índice</t>
  </si>
  <si>
    <t>Economía</t>
  </si>
  <si>
    <t>Porcentaje de alumnos de los Centros Públicos de Investigación CONACYT apoyados</t>
  </si>
  <si>
    <t>Identifica el porcentaje de alumnos que reciben apoyo por parte de los CPI.</t>
  </si>
  <si>
    <t>(Número de alumnos apoyados en el año t/Número de alumnos matriculados en el año t)*100</t>
  </si>
  <si>
    <t>Tasa de variación de solicitudes de ingreso (incluye FIDERH)</t>
  </si>
  <si>
    <t>Identifica el cambio en la demanda de ingreso a programas de posgrado especializado en el Sistema Nacional de Centros Públicos CONACYT</t>
  </si>
  <si>
    <t>((Número de solicitudes de ingreso recibidas en el año n/Número de solicitudes de ingreso recibidas en el año n-1)-1)*100</t>
  </si>
  <si>
    <t>Participación en actividades de divulgación</t>
  </si>
  <si>
    <t>Identifica la participación per cápita del personal de ciencia y tecnología en las actividades de divulgación dirigidas al público en general, en las que se compartan con personas no especializadas los conocimientos que se producen en sus respectivos campos a escala mundial y los avances en sus propias investigaciones.</t>
  </si>
  <si>
    <t>(No. de actividades de divulgación dirigidas al público en general/ No. de personal de CyT)</t>
  </si>
  <si>
    <t>Eficiencia terminal</t>
  </si>
  <si>
    <t>Apoyos para actividades científicas, tecnológicas y de innovación</t>
  </si>
  <si>
    <t>(Gasto en Investigación y Desarrollo Experimental en el periodo t / Producto Interno Bruto en el periodo t)*100</t>
  </si>
  <si>
    <t>Porcentaje de proyectos finalizados con constancia de conclusión técnica y financiera</t>
  </si>
  <si>
    <t>Mide el porcentaje de los proyectos finalizados con constancia de conclusión técnica y financiera, respecto de todos los proyectos apoyados. Es considerado una manera adecuada de aproximar el efecto del programa a nivel de resultados dado el hecho que un proyecto se finalice con constancia de conclusión técnica y financiera, implica que resolvió la necesidad en materia de ciencia, tecnología e innovación que presentaba la institución miembro del RENIECYT.</t>
  </si>
  <si>
    <t>(Número de proyectos finalizados con constancia de conclusión técnica y financiera en el periodo t / Número de proyectos apoyados en el periodo t-1)*100</t>
  </si>
  <si>
    <t>Porcentaje de apoyos otorgados respecto de lo solicitado</t>
  </si>
  <si>
    <t>Porcentaje de las solicitudes aprobadas con relación al total de las solicitudes de apoyo recibidas por el Comité Técnico y de Administración (CTA)</t>
  </si>
  <si>
    <t>(Número de solicitudes aprobadas por el CTA en el periodo t / Número de solicitudes de apoyo recibidas por el CTA en el periodo t) * 100</t>
  </si>
  <si>
    <t>Porcentaje de convocatorias emitidas</t>
  </si>
  <si>
    <t>Porcentaje de convocatorias en las diversas modalidades emitidas respecto del número de convocatorias programadas</t>
  </si>
  <si>
    <t>(Número de convocatorias emitidas en el periodo t / Número de convocatorias programadas para el periodo t) * 100</t>
  </si>
  <si>
    <t>Porcentaje propuestas presentadas con evaluación</t>
  </si>
  <si>
    <t>Porcentaje de propuestas a apoyar presentadas con evaluación respecto del total de propuestas presentadas</t>
  </si>
  <si>
    <t>(Número de propuestas presentadas con evaluación el periodo t / Número de propuestas recibidas en el periodo t)*100</t>
  </si>
  <si>
    <t>Porcentaje de ministraciones realizadas en tiempo</t>
  </si>
  <si>
    <t>Porcentaje de ministraciones a los proyectos realizadas en tiempo respecto a las programadas</t>
  </si>
  <si>
    <t>(Monto de ministraciones realizadas en tiempo en el periodo t/Monto de ministraciones programadas para el periodo t)*100</t>
  </si>
  <si>
    <t>(Gasto en Investigación y Desarrollo Experimental en el periodo t) / (Producto Interno Bruto en el periodo t)*100</t>
  </si>
  <si>
    <t>Necesidades de infraestructura de los Centros Públicos de Investigación CONACYT atendidas</t>
  </si>
  <si>
    <t>Se refiere al porcentaje de Programas y Proyectos de Inversión de los Centros Públicos CONACYT que, habiendo siendo evaluados y autorizados por la SHCP, cuentan con presupuesto asignado, en relación con los Programas y Proyectos de Infraestructura evaluados y autorizados por la SHCP</t>
  </si>
  <si>
    <t>(Número de Programas y Proyectos de Inversión registrados en cartera de inversión con asignación presupuestal para el año t / Número de Programas y Proyectos de Inversión registrados en cartera de inversión en el año t) *100</t>
  </si>
  <si>
    <t>Porcentaje de Programas y Proyectos de Inversión registrados en cartera de inversión</t>
  </si>
  <si>
    <t>Se refiere al porcentaje de Programas y Proyectos de Inversión de los Centros Públicos CONACYT evaluados y autorizados por la SHCP que están registrados en cartera de inversión</t>
  </si>
  <si>
    <t>(Número de Programas y Proyectos de Inversión registrados en cartera de inversión / Número de Programas y Proyectos de Inversión evaluados y autorizados por la SHCP)*100</t>
  </si>
  <si>
    <t>Porcentaje de Programas y Proyectos de Inversión sometidos a evaluación</t>
  </si>
  <si>
    <t>Se refiere al porcentaje de Programas y Proyectos de Inversión de los Centros Públicos CONACYT presentados en el Mecanismo de Planeación que se someten a evaluación de la SHCP</t>
  </si>
  <si>
    <t>(Número de Programas y Proyectos de Inversión que se someten a evaluación de la SHCP en el año t / Número de Programas y Proyectos de Inversión incluidos en el Mecanismo de planeación para el año t)*100</t>
  </si>
  <si>
    <t>Porcentaje de cumplimiento en el seguimiento de los Programas y Proyectos de Inversión.</t>
  </si>
  <si>
    <t>Establece el porcentaje de cumplimiento de los CPI CONACYT respecto al seguimiento del ejercicio de los Programas y Proyectos de Inversión en la plataforma tecnológica correspondiente.</t>
  </si>
  <si>
    <t>(Programas y Proyectos de Inversión con seguimiento en el PIPP en el periodo t / Programas y Proyectos de Inversión registrados en Cartera en el periodo t) *100.</t>
  </si>
  <si>
    <t>Porcentaje promedio de avance de obra</t>
  </si>
  <si>
    <t>Mide el porcentaje promedio de avance físico de la obra de los Programas y Proyectos de Inversión de los Centros Públicos de Investigación CONACYT, registrado en cartera de inversión y que cuenta con asignación presupuestal.</t>
  </si>
  <si>
    <t>(Sumatoria del porcentaje de avance de los proyectos vigentes registrados en cartera con asignación presupuestal en el periodo t / Total de proyectos y programas de inversión con asignación presupuestal en el periodo t)</t>
  </si>
  <si>
    <t>Diseño y evaluación de políticas en ciencia, tecnología e innovación</t>
  </si>
  <si>
    <t>(Número de indicadores establecidos en el PI 2014-2018 que tienen un porcentaje de cumplimiento de sus metas en un rango del 80% al 115% en el periodo t / Total de indicadores establecidos en el PI 2014-2018 en el periodo t) x 100</t>
  </si>
  <si>
    <t>Se mide el porcentaje de los programas con MIR que fueron mejoradas, como parte de las acciones en monitoreo y evaluación, en relación con el total de MIR de los programas del CONACYT en un año determinado.</t>
  </si>
  <si>
    <t>(Número de programas con MIR´s mejoradas en el periodo t / Número total de programas con MIR´s en el periodo t) x 100</t>
  </si>
  <si>
    <t>Tasa de crecimiento del registro Conacyt de evaluadores acreditados</t>
  </si>
  <si>
    <t>Mide el incremento porcentual de los evaluadores acreditados en el registro Conacyt de un periodo a otro.</t>
  </si>
  <si>
    <t>(Número de miembros del RCEA vigentes en el periodo t - Número de miembros del RCEA vigentes en el periodo t-1) / (Número de miembros del RCEA vigentes en el periodo t-1)</t>
  </si>
  <si>
    <t>Porcentaje de informes de actividades y resultados difundidos</t>
  </si>
  <si>
    <t>Mide el porcentaje de informes generados por la Dirección de Información y Normatividad, difundidos en medios impresos y/o digitales.</t>
  </si>
  <si>
    <t>(Número de informes de actividades y resultados difundidos en el periodo t/Número total de informes de actividades y resultados elaborados en el periodo t) *100</t>
  </si>
  <si>
    <t>Mide el porcentaje de ejemplares del Informe General del Estado de la Ciencia, la Tecnología y la Innovación distribuidos respecto de los que fueron impresos.</t>
  </si>
  <si>
    <t>Porcentaje de programas presupuestales con metas cargadas en tiempo</t>
  </si>
  <si>
    <t>Mide la eficacia en el proceso de carga de las metas en el Portal Aplicativo de la Secretaría de Hacienda (PASH) trimestralmente en tiempo respecto a las metas que se tienen programadas para ser cargadas.</t>
  </si>
  <si>
    <t>(Número de programas con metas cargadas en tiempo en el periodo t/ Número total programas con metas que se debían cargar en el periodo t) *100</t>
  </si>
  <si>
    <t>Porcentaje de constancias de registro emitidas</t>
  </si>
  <si>
    <t>Mide el porcentaje de constancias emitidas a los miembros del Registro Conacyt de Evaluadores Acreditados (RCEA)</t>
  </si>
  <si>
    <t>(Número de constancias emitidas en el periodo t/ Número de solicitudes de constancias recibidas en el periodo t) *100</t>
  </si>
  <si>
    <t>Tasa de crecimiento de las participaciones verbales de México en la OCDE por evento</t>
  </si>
  <si>
    <t>Mide el crecimiento porcentual de participaciones verbales de la representación de México en la Organización para la Cooperación y el Desarrollo (OCDE) en temas de Ciencia y Tecnología</t>
  </si>
  <si>
    <t>(Número de participaciones verbales en la OCDE en el periodo t - Número de participaciones verbales en la OCDE en el periodo t-1) / Número de participaciones verbales en la OCDE en el periodo t-1</t>
  </si>
  <si>
    <t>Tiempo promedio utilizado en el proceso de recopilación, procesamiento e integración por informe elaborado</t>
  </si>
  <si>
    <t>Mide el promedio de días utilizados en las diversas etapas de elaboración de los informes generados por las Direcciones Adjuntas y Homólogas del Conacyt, que contemplan la recopilación, el procesamiento e integración de la información.</t>
  </si>
  <si>
    <t>Numero de días laborales utilizados para realizar el proceso de recopilación, procesamiento e integración de la información en el periodo t / Numero total de informes que se elaboran en el periodo t</t>
  </si>
  <si>
    <t>Tasa de variación de becarios de posgrado del CONACYT graduados.</t>
  </si>
  <si>
    <t>Mide la tasa de variación de becarios del CONACYT graduados de posgrado de acuerdo con las CARTAS DE LIBERACIÓN emitidas por el Consejo en el semestre x del año t, respecto al total de becarios del CONACYT graduados de posgrado en el semestre x del año t-1.</t>
  </si>
  <si>
    <t>((Número de graduados de posgrado CONACYT en el periodo t / Número de graduados de posgrado CONACYT en el periodo t-1)-1*100)</t>
  </si>
  <si>
    <t>Tasa de variación de Doctores que consolidan su formación al finalizar la repatriación, retención, estancia posdoctoral o sabática.</t>
  </si>
  <si>
    <t>Mide la tasa de variación de Doctores que consolidan su formación al finalizar la repatriación, retención, estancia posdoctoral o sabática, de acuerdo con los Informes de Finalización del Apoyo recibidos en el semestre x del año t, respecto de los Informes de Finalización del Apoyo recibidos en el semestre x del año t-1)*100).</t>
  </si>
  <si>
    <t>((Número de Doctores consolidados en el periodo t / Número de Doctores consolidados en el periodo t-1)-1*100)</t>
  </si>
  <si>
    <t>Tasa de variación de Proyectos para el Fomento de Vocaciones Científicas y Tecnológicas en Jóvenes Mexicanos apoyados.</t>
  </si>
  <si>
    <t>Mide la tasa de variación de Proyectos apoyados en el semestre x del año t, respecto a los Proyectos apoyados en el semestre x del año t-1</t>
  </si>
  <si>
    <t>((Proyectos apoyados en el periodo x del año t / Proyectos apoyados en el periodo x del año t-1)-1*100)</t>
  </si>
  <si>
    <t>Tasa de variación de Programas registrados de Posgrado en el Programa Nacional de Posgrados de Calidad</t>
  </si>
  <si>
    <t>Mide la tasa de variación de los programas de posgrado registrados en el PNPC en el semestre x del año t, respecto al total de programas registrados en el PNPC en el semestre x del año t-1.</t>
  </si>
  <si>
    <t>((Programas registrados en el PNPC en el periodo x del año t / Programas registrados en el PNPC en el periodo x del año t-1)-1*100)</t>
  </si>
  <si>
    <t>Porcentaje de Becas Nuevas de Posgrado otorgadas.</t>
  </si>
  <si>
    <t>Mide el porcentaje de las solicitudes de Becas Nuevas de Posgrado que resultan apoyadas en el trimestre x del año t, respecto del total de solicitudes de Becas Nuevas de Posgrado del trimestre x del año t.</t>
  </si>
  <si>
    <t>(Becas Nuevas de posgrado otorgadas en el periodo x del año t / Total de solicitudes de Becas Nuevas de Posgrado recibidas en el periodo x del año t)*100</t>
  </si>
  <si>
    <t>Tasa de variación de Becas Vigentes de Posgrado</t>
  </si>
  <si>
    <t>Mide la tasa de variación de las Becas Vigentes de posgrado (incluye a las nuevas becas) que resultan apoyadas en el trimestre x del año t, respecto del total de Becas Vigentes de posgrado (incluye a las nuevas becas) que resultan apoyadas en trimestre x del año t-1.</t>
  </si>
  <si>
    <t>((Becas vigentes de posgrado en el periodo x del año t / Becas vigentes de posgrado en el periodo x del año t-1)-1*100)</t>
  </si>
  <si>
    <t>Tasa de variación de apoyos para la Consolidación otorgados.</t>
  </si>
  <si>
    <t>Mide la tasa de variación de los apoyos otorgados para la consolidación de Doctores (repatriación, retención, estancia posdoctoral o sabática) en el semestre x del año t, respecto apoyos otorgados para la consolidación de Doctores (repatriación, retención, estancia posdoctoral o sabática) en el semestre x del año t-1.</t>
  </si>
  <si>
    <t>((Número de apoyos otorgados para la consolidación de Doctores en el periodo x del año t / Número de apoyos otorgados para la consolidación de Doctores en el periodo x del año t-1)-1*100</t>
  </si>
  <si>
    <t>Porcentaje de convocatorias publicadas</t>
  </si>
  <si>
    <t>Mide el porcentaje de convocatorias publicadas en un periodo determinado con relación a las que se tienen autorizadas para su emisión en el mismo periodo.</t>
  </si>
  <si>
    <t>(Número de convocatorias publicadas en el periodo t/ Número de convocatorias autorizadas para el periodo t)*100</t>
  </si>
  <si>
    <t>Mide el porcentaje de ministraciones realizadas con relación a los compromisos adquiridos por el CONACYT</t>
  </si>
  <si>
    <t>(Número de ministraciones realizadas en tiempo dentro del periodo t / Número total compromisos adquiridos por el CONACYT para el periodo t )*100</t>
  </si>
  <si>
    <t>Porcentaje de apoyos formalizados en tiempo</t>
  </si>
  <si>
    <t>Mide el número de apoyos formalizados de acuerdo a los tiempos señalados en las convocatorias respecto al número de apoyos aprobados en el mismo periodo.</t>
  </si>
  <si>
    <t>(Número de apoyos formalizados de acuerdo a los tiempos señalados en las convocatorias en el periodo t / Número de apoyos aprobados en el periodo t )*100</t>
  </si>
  <si>
    <t>Porcentaje de informes académicos recibidos.</t>
  </si>
  <si>
    <t>Mide el porcentaje de informes académicos recibidos en relación a los informes académicos esperados.</t>
  </si>
  <si>
    <t>(Número de informes recibidos en el periodo t/ Número total de informes esperados en el periodo t)*100</t>
  </si>
  <si>
    <t>Porcentaje de solicitudes Dictaminadas</t>
  </si>
  <si>
    <t>Mide la proporción de solicitudes Dictaminadas en los tiempos señalados en las convocatorias respecto al total de solicitudes recibidas.</t>
  </si>
  <si>
    <t>(Número de solicitudes Dictaminadas en los tiempos señalados en las convocatorias en el periodo t/ Número de solicitudes recibidas en el periodo t)*100</t>
  </si>
  <si>
    <t>Variación porcentual de investigadores nacionales vigentes respecto al periodo precedente</t>
  </si>
  <si>
    <t>((Investigadores vigentes en el periodo t - Investigadores vigentes en el periodo t-1)/ Investigadores vigentes en el periodo t-1)*100</t>
  </si>
  <si>
    <t>Porcentaje de éxito de los investigadores que solicitan su primer ingreso al SNI</t>
  </si>
  <si>
    <t>Porcentaje de éxito de las solicitudes de investigadores que desean ingresar por primera ocasión al SNI</t>
  </si>
  <si>
    <t>(Número de solicitudes de nuevo ingreso aprobadas en el periodo t/total de solicitudes de nuevo ingreso en el periodo t) * 100</t>
  </si>
  <si>
    <t>Porcentaje de estímulos económicos entregados a tiempo</t>
  </si>
  <si>
    <t>Porcentaje de estímulos económicos entregados a tiempo a los miembros del Sistema Nacional de Investigadores que el reglamento lo permite, según el calendario autorizado interno.</t>
  </si>
  <si>
    <t>(Número de estímulos económicos entregados a tiempo en el periodo t / Número total de estímulos económicos programados en el año según el calendario interno autorizado)*100</t>
  </si>
  <si>
    <t>Consolidación de los investigadores nacionales vigentes</t>
  </si>
  <si>
    <t>Se refiere al porcentaje de dictámenes favorables emitidos a investigadores vigentes respecto al total de investigadores vigentes que solicitan renovación o modificación de su permanencia en el SNI</t>
  </si>
  <si>
    <t>(Número de dictámenes positivos emitidos a investigadores vigentes en el año t / Total de solicitudes recibidas de investigadores vigentes en el año t) x 100</t>
  </si>
  <si>
    <t>Porcentaje de dictámenes elaborados respecto del total de solicitudes recibidas</t>
  </si>
  <si>
    <t>(Número de dictámenes elaborados en el periodo t / Número de solicitudes recibidas en el periodo t)*100</t>
  </si>
  <si>
    <t>Porcentaje dictámenes evaluados nuevamente y rectificados respecto del total dictámenes evaluados. Los investigadores que no están de acuerdo con el dictamen otorgado a su solicitud pueden pedir que su expediente sea evaluado nuevamente. A partir de la revisión, se puede ratificar el primer dictamen o rectificarlo.</t>
  </si>
  <si>
    <t>(Número de dictámenes evaluados nuevamente y rectificados en el período t / Número de dictámenes evaluados en el período t)*100</t>
  </si>
  <si>
    <t>Porcentaje de movimientos en nomina llevados a tiempo debido a cambio de situación del investigador</t>
  </si>
  <si>
    <t>(Número actualizaciones realizadas en tiempo en nomina por cambios de situación en el período i / Número total actualizaciones que se deben realizar en nomina por cambios de situación en el año)*100</t>
  </si>
  <si>
    <t>Fortalecimiento sectorial de las capacidades científicas, tecnológicas y de innovación</t>
  </si>
  <si>
    <t>Tasa de éxito de capacidades en CTI fortalecidas.</t>
  </si>
  <si>
    <t>Dicho indicador es considerado una buena aproximación del efecto del programa a nivel de resultados; ya que si un proyecto concluye exitosamente, es decir con dictamen técnico final aprobatorio, significa que las capacidades en ciencia, tecnología e innovación que el Sector Administrativo de la Administración Pública Federal (APF) buscaba fortalecer, y que fueron plasmadas en las demandas, han sido fortalecidas.</t>
  </si>
  <si>
    <t>(Número de proyectos concluidos con dictamen técnico final aprobatorio en el periodo t / Número total de proyectos que debieron concluir en el periodo t) * 100</t>
  </si>
  <si>
    <t>Porcentaje de proyectos apoyados económicamente por los Fondos Sectoriales con respecto al total de propuestas con dictamen aprobatorio de evaluación. Se entiende por dictamen favorable: Aquellos proyectos que cumplen con los requisitos y criterios de evaluación establecidos en la convocatoria correspondiente.</t>
  </si>
  <si>
    <t>Porcentaje de las convocatorias que publican los Fondos Sectoriales en el periodo t respecto del total de convocatorias programadas para el periodo t.</t>
  </si>
  <si>
    <t>(Número de convocatorias publicadas en el periodo t / Número de convocatorias programadas para el periodo t) * 100</t>
  </si>
  <si>
    <t>Porcentaje de convocatorias con el total de propuestas dictaminadas en tiempo</t>
  </si>
  <si>
    <t>Porcentaje de convocatorias con el total de propuestas dictaminadas por parte de la Comisión de Evaluación realizada dentro de los 90 días naturales posteriores al cierre de la convocatoria en el periodo t, respecto del total de convocatorias publicadas en el periodo t.</t>
  </si>
  <si>
    <t>(Número de convocatorias con el total de propuestas dictaminadas por la Comisión de Evaluación dentro de los 90 días naturales posteriores al cierre de la convocatoria en el periodo t / Número de convocatorias publicadas en el periodo t) * 100</t>
  </si>
  <si>
    <t>Porcentaje de convocatorias que formalizan el 80% de los proyectos dentro de los 90 días naturales, partiendo de la fecha en que se publican los resultados con respecto al total de convocatorias con proyectos aprobados por el Comité Técnico y de Administración</t>
  </si>
  <si>
    <t>(Número de convocatorias de fondos sectoriales que formalizan al menos el 80% de sus proyectos apoyados en un periodo menor o igual a 90 días en el periodo t / Total de convocatorias con proyectos apoyados en el periodo t) * 100</t>
  </si>
  <si>
    <t>Porcentaje de proyectos enviados a dictaminar</t>
  </si>
  <si>
    <t>Porcentaje de proyectos apoyados por los Fondos Sectoriales que envían a dictaminar el informe técnico en tiempo y forma.</t>
  </si>
  <si>
    <t>(Informes técnicos enviados a dictaminar en el trimestre t/ Informes técnicos que se debieron enviar a dictaminar en el trimestre t )*100</t>
  </si>
  <si>
    <t>Fortalecimiento de la Infraestructura Científica y Tecnológica</t>
  </si>
  <si>
    <t>Porcentaje de propuestas apoyadas económicamente concluidas con informe final entregado</t>
  </si>
  <si>
    <t>Mide el número de propuestas apoyadas económicamente concluidas con informe final entregado respecto al número total de propuestas apoyadas.</t>
  </si>
  <si>
    <t>(Número de propuestas apoyadas económicamente concluidas con informe final entregado en el periodo t/ Número total de propuestas apoyadas económicamente que deberán entregar informe final en el periodo t) *100</t>
  </si>
  <si>
    <t>Porcentaje de propuestas apoyadas económicamente</t>
  </si>
  <si>
    <t>Mide el porcentaje de propuestas apoyadas económicamente con respecto del total de propuestas con dictamen aprobatorio.</t>
  </si>
  <si>
    <t>(Número de propuestas apoyadas económicamente en el periodo t / Número de propuestas aprobadas en el periodo t )*100</t>
  </si>
  <si>
    <t>Mide el porcentaje de convocatorias emitidas en un periodo determinado en relación a las que se tienen programadas para su emisión en el mismo periodo.</t>
  </si>
  <si>
    <t>(Número de convocatorias emitidas en el periodo t/ Número de convocatorias programadas en el periodo t)X100</t>
  </si>
  <si>
    <t>Porcentaje de propuestas a evaluar</t>
  </si>
  <si>
    <t>Mide la proporción de propuestas enviadas a evaluar respecto al total de propuestas recibidas para su evaluación.</t>
  </si>
  <si>
    <t>(Número de propuestas enviadas a evaluar en el periodo t/ Número de propuestas recibidas en el periodo t)</t>
  </si>
  <si>
    <t>Número de apoyos formalizados en un periodo de 90 días naturales contra el número de apoyos aprobados en un determinado periodo.</t>
  </si>
  <si>
    <t>(Número de apoyos formalizados en 90 días naturales en el periodo t/ Número de propuestas aprobados en el periodo t )*100</t>
  </si>
  <si>
    <t>Porcentaje de ministraciones realizadas</t>
  </si>
  <si>
    <t>Mide la proporción de ministraciones realizadas con relación a las ministraciones programadas.</t>
  </si>
  <si>
    <t>(Número de ministraciones realizadas en el periodo t / Número total de ministraciones programadas para el periodo t )*100</t>
  </si>
  <si>
    <t>Porcentaje de informes finales recibidos</t>
  </si>
  <si>
    <t>Mide el porcentaje de informes finales recibidos en relación a los informes finales que se esperan recibir.</t>
  </si>
  <si>
    <t>(Número de informes finales recibidos en el periodo t/ Número de informes finales esperados en el periodo t)*100</t>
  </si>
  <si>
    <t>S-278</t>
  </si>
  <si>
    <t>Fomento Regional de las Capacidades Científicas, Tecnológicas y de Innovación</t>
  </si>
  <si>
    <t>Porcentaje de proyectos concluidos con dictamen técnico final satisfactorio</t>
  </si>
  <si>
    <t>Porcentaje de proyectos concluidos con dictamen técnico final satisfactorio en el periodo en curso respecto del total de proyectos con dictamen técnico final en ese periodo. Dicho indicador es considerado una buena aproximación del efecto del programa a nivel de resultados, dado que el hecho de que un proyecto se finalice con dictamen técnico final satisfactorio implica que resolvió la necesidad en materia de ciencia, tecnología e innovación que el Sistema Local/Regional de Ciencia, Tecnología e Innovación manifestó.</t>
  </si>
  <si>
    <t>(Número de proyectos concluidos con dictamen técnico final satisfactorio en el periodo t / Número total de proyectos con dictamen técnico final en el periodo t) * 100</t>
  </si>
  <si>
    <t>Porcentaje de aportaciones realizadas a los fideicomisos</t>
  </si>
  <si>
    <t>Mide el porcentaje de aportaciones a los fideicomisos realizadas respecto de las programadas</t>
  </si>
  <si>
    <t>(Número de aportaciones a los fideicomisos realizadas en el periodo t/ Número de aportaciones a los fideicomisos programadas para el periodo t) * 100</t>
  </si>
  <si>
    <t>Porcentaje de proyectos apoyados</t>
  </si>
  <si>
    <t>Porcentaje de proyectos apoyados respecto del total de proyectos aprobados</t>
  </si>
  <si>
    <t>(Número de proyectos apoyados en el periodo t / Número de proyectos aprobados )*100</t>
  </si>
  <si>
    <t>Porcentaje de convocatorias emitidas en el periodo t respecto el número de convocatorias programadas para el periodo t</t>
  </si>
  <si>
    <t>(Número de convocatorias emitidas en el periodo t / Número de convocatorias programadas en el periodo t) * 100</t>
  </si>
  <si>
    <t>Porcentaje de propuestas sometidas e evaluación técnica</t>
  </si>
  <si>
    <t>Porcentaje de propuestas evaluadas en el tiempo que indica la normatividad respecto al total de propuestas pertinentes sometidas a evaluación técnica.</t>
  </si>
  <si>
    <t>(Número de propuestas evaluadas en el tiempo que indica la normatividad en el periodo t / Número de propuestas sometidas a evaluación técnica)*100</t>
  </si>
  <si>
    <t>Porcentaje de proyectos formalizados</t>
  </si>
  <si>
    <t>Porcentaje de proyectos formalizadas en el periodo t respecto del total de propuestas evaluadas con carácter aprobatorio</t>
  </si>
  <si>
    <t>(Número de proyectos formalizados en el periodo t / Número de proyectos evaluados con carácter aprobatorio)*100</t>
  </si>
  <si>
    <t>Porcentaje de informes técnicos enviados a evaluar</t>
  </si>
  <si>
    <t>Porcentaje de informes técnicos enviados a evaluar respecto del total de informes técnicos recibidos para evaluar.</t>
  </si>
  <si>
    <t>(Número de informes técnicos enviados a evaluar en el periodo t / Número de informes técnicos recibidos para evaluar)*100</t>
  </si>
  <si>
    <t>Innovación tecnológica para incrementar la productividad de las empresa</t>
  </si>
  <si>
    <t>(Inversión de las empresas asociada a proyectos para Investigación Desarrollo Tecnológico e Innovación en el periodo t / Monto del presupuesto total otorgado en el periodo t)</t>
  </si>
  <si>
    <t>Tasa de éxito de proyectos de desarrollo tecnológico aprobados</t>
  </si>
  <si>
    <t>Comparación entre el total de proyectos terminados que logran el desarrollo tecnológico planteado, a juicio de un miembro del Registro CONACYT de Evaluadores Acreditados (RCEA) que dicatamina el proyecto en el año t-1, respecto del total de proyectos apoyados en el año t-1</t>
  </si>
  <si>
    <t>(Proyectos de IDT terminados con dictamen técnico favorable en el año t-1/Proyectos de IDT apoyados en el año t-1)*100</t>
  </si>
  <si>
    <t>Maduración tecnológica de los proyectos apoyados.</t>
  </si>
  <si>
    <t>Comprara el nivel de maduración tecnológica de un proyecto al haber concluido, respecto al nivel de maduración tecnológica al inicio del mismo. La metodología TRL (Technological Readiness Level) indica el grado de maduración tecnológica de los proyectos, partiendo desde el desarrollo de ciencia básica hasta la llegada al mercado, de la tecnología desarrollada. Es una metodología desarrollada por la NASA y usada como estándar internacional en programas de desarrollo tecnológico e innovación.</t>
  </si>
  <si>
    <t>(Proyectos de IDT terminados con dictamen favorable en el año t-1 y con un TRL mayor al del inicio del proyecto /Proyectos de IDT apoyados en el año t-1)*100</t>
  </si>
  <si>
    <t>(Número de Proyectos apoyados en el periodo t / Número de proyectos con dictamen aprobatorio en el periodo t )*100</t>
  </si>
  <si>
    <t>Porcentaje de propuestas enviadas a evaluar</t>
  </si>
  <si>
    <t>Mide el porcentaje de propuestas que se han enviado a evaluar respecto de las propuestas que se recibieron en el periodo.</t>
  </si>
  <si>
    <t>(Número de propuestas enviadas a evaluar en el periodo t / Número de propuestas recibidas en el periodo t)*100</t>
  </si>
  <si>
    <t>Número de proyectos formalizados en un periodo de 60 días naturales en el periodo contra el número de proyectos aprobados y notificados en el mismo periodo. La formalización de proyectos se refiere a la suscripción del convenio de asignación de recursos mediante el cual se formaliza el otorgamiento de recursos a los beneficiarios del programa.</t>
  </si>
  <si>
    <t>(Número de proyectos formalizados en 60 días naturales en el periodo t / Número de proyectos aprobados en el periodo t )*100</t>
  </si>
  <si>
    <t>Porcentaje de presupuesto ministrado</t>
  </si>
  <si>
    <t>Mide la proporción del presupuesto ministrado con relación al presupuesto asignado en el periodo t</t>
  </si>
  <si>
    <t>(Monto ministrado en el periodo t/Monto presupuestado estimado total)*100</t>
  </si>
  <si>
    <t>(Número de informes técnicos recibidos en el periodo t/ Número total de informes técnicos con compromiso de entrega en el periodo t)*100</t>
  </si>
  <si>
    <t>Mide la variación de la puntuación que recibe México en el pilar de innovación del Índice de Competitividad Global del Foro Económico Mundial (FEM)</t>
  </si>
  <si>
    <t>El arbitraje por medio de pares de las publicaciones es el mecanismo de la comunidad científica para garantizar la calidad de los artículos. Este indicador Cuantifica la producción de conocimiento científico de calidad, en términos per cápita, que generan los profesores-investigadores ingenieros- tecnólogos titulares mediante la publicación arbitrada de libros, capítulos y artículos.</t>
  </si>
  <si>
    <t>(Suma del número de publicaciones arbitradas en el ejercicio fiscal en curso/ Suma de investigadores en Centros de Investigación CONACYT en el ejercicio fiscal en curso)</t>
  </si>
  <si>
    <t>Cuantifica la participación en proyectos de investigación, desarrollo tecnológico y/o innovación, que desarrollan los Centros Públicos de Investigación (CPI) en cooperación con otras instituciones u organizaciones públicas, privadas o sociales, bajo el amparo de un protocolo o un convenio específico, aprobados por las instancias correspondientes.</t>
  </si>
  <si>
    <t>(Suma de los proyectos interinstitucionales generados por los CPI durante el ejercicio fiscal en curso/ Suma de los proyectos de investigación generados por los CPI durante el ejercicio fiscal en curso.)</t>
  </si>
  <si>
    <t>(Suma de contratos o convenios de transferencia de conocimiento, innovación tecnológica, social económica o ambiental firmados vigentes realizados por los CPI en el ejercicio fiscal en curso / Sumatoria del número de contratos o convenios de transferencia de conocimiento, innovación tecnológica, social económica o ambiental firmados vigentes realizados por los CPI en el ejercicio fiscal anterior)</t>
  </si>
  <si>
    <t>Número de programas registrados en el PNPC como de reciente creación + 2* Número de programas registrados en el PNPC en desarrollo + 3* Número de programas registrados en el PNPC consolidados + 4* Número de programas registrados en el PNPC de competencia internacional / 4* Número total de programas de posgrado reconocidos por CONACYT en el PNPC ofrecidos por la institución</t>
  </si>
  <si>
    <t>(Número de proyectos finalizados en tiempo y forma en el año t / Número total de proyectos en el año t)*100</t>
  </si>
  <si>
    <t>Mide el porcentaje de los proyectos finalizados con constancia de conclusión técnica y financiera, la cual se entrega en el año siguiente al del otorgamiento del apoyo, respecto de todos los proyectos apoyados.Es considerado una manera adecuada de aproximar el efecto del programa a nivel de resultados dado el hecho que un proyecto se finalice con constancia de conclusión técnica y financiera, implica que resolvió la necesidad en materia de ciencia, tecnología e innovación que presentaba la institución miembro del RENIECYT.</t>
  </si>
  <si>
    <t>Porcentaje de recursos transferidos</t>
  </si>
  <si>
    <t>Porcentaje de recursos transferidos respecto a los recursos autorizados a Convocatorias y Apoyos Directos</t>
  </si>
  <si>
    <t>(Monto recursos transferidos en el periodo t/Monto de recursos autorizados a Convocatorias y Apoyos Directos el periodo t)*100</t>
  </si>
  <si>
    <t>Porcentaje de proyectos de infraestructura de los Centros Públicos de Investigación CONACYT atendidas</t>
  </si>
  <si>
    <t>Se refiere al porcentaje de Proyectos de Inversión de los Centros Públicos CONACYT que, habiendo siendo evaluados y autorizados por la SHCP, cuentan con presupuesto asignado, en relación con los Programas y Proyectos de Infraestructura evaluados y autorizados por la SHCP</t>
  </si>
  <si>
    <t>(Número de Proyectos de Inversión registrados en cartera de inversión con asignación presupuestal para el año t / Número de Proyectos de Inversión registrados en cartera de inversión en el año t) *100</t>
  </si>
  <si>
    <t>Porcentaje de CPI que presentan Documento de Planeación</t>
  </si>
  <si>
    <t>Se refiere al porcentaje de los Centros Públicos CONACYT (CPI) que presentan a la coordinadora sectorial su documento de planeación (DDP) en los plazos establecidos</t>
  </si>
  <si>
    <t>(Número de CPI que presentan DDP en el año t / Total de CPI)*100</t>
  </si>
  <si>
    <t>Porcentaje de Proyectos de Inversión sometidos a evaluación</t>
  </si>
  <si>
    <t>Se refiere al porcentaje de Proyectos de Inversión de los Centros Públicos CONACYT presentados en el Mecanismo de Planeación que se someten a evaluación de la SHCP</t>
  </si>
  <si>
    <t>(Número de Proyectos de Inversión que se someten a evaluación en el año t / Número de Programas y Proyectos de Inversión incluidos en el Mecanismo de planeación para el año t)*100</t>
  </si>
  <si>
    <t>Se refiere al porcentaje de Programas y Proyectos de Inversión de los Centros Públicos CONACYT evaluados que están registrados en cartera de inversión</t>
  </si>
  <si>
    <t>(Número de Programas y Proyectos de Inversión registrados en cartera de inversión / Número de Programas y Proyectos de Inversión evaluados por la SHCP)*100</t>
  </si>
  <si>
    <t>Tasa de variación de exbecarios del CONACYT que acreditan el cumplimiento del objeto de la beca mediante la obtención del documento de liberación del apoyo.</t>
  </si>
  <si>
    <t>Mide la tasa de variación de exbecarios que obtienen el documento de liberación del apoyo emitido por el Consejo en el semestre x del año t, respecto al total de exbecarios que obtienen el documento de liberación del apoyo en el semestre x del año t-1.</t>
  </si>
  <si>
    <t>((Número de exbecarios que obtienen el documento de liberación del apoyo en el periodo t / Número de exbecarios que obtienen el documento de liberación del apoyo en el periodo t-1)-1*100)</t>
  </si>
  <si>
    <t>Porcentaje de exbecarios del CONACYT de nuevo ingreso al Sistema Nacional de Investigadores (S.N.I.)</t>
  </si>
  <si>
    <t>Mide el porcentaje de exbecarios del CONACYT de nuevo ingreso al Sistema Nacional de Investigadores en el año T/Total de investigadores de nuevo ingreso al Sistema en el año T</t>
  </si>
  <si>
    <t>((Porcentaje de exbecarios del CONACYT de nuevo ingreso al Sistema Nacional de Investigadores en el año T/Total de investigadores de nuevo ingreso al Sistema en el año T) *100)</t>
  </si>
  <si>
    <t>Tasa de variación de Proyectos apoyados para el Fomento de Vocaciones Científicas y Tecnológicas en Jóvenes Mexicanos.</t>
  </si>
  <si>
    <t>Tasa de variación de Programas de Posgrado registrados en el Programa Nacional de Posgrados de Calidad (PNPC)</t>
  </si>
  <si>
    <t>Tasa de variación de apoyos otorgados para la Consolidación de Doctores.</t>
  </si>
  <si>
    <t>Mide la tasa de variación de los apoyos otorgados para la Consolidación de Doctores (repatriación, retención, estancia posdoctoral o sabática) en el semestre x del año t, respecto a los apoyos otorgados para la consolidación de Doctores (repatriación, retención, estancia posdoctoral o sabática) en el semestre x del año t-1.</t>
  </si>
  <si>
    <t>((Número de apoyos otorgados para la Consolidación de Doctores en el periodo x del año t / Número de apoyos otorgados para la consolidación de Doctores en el periodo x del año t-1)-1*100</t>
  </si>
  <si>
    <t>Porcentaje de solicitudes Dictaminadas en los tiempos señalados en las convocatorias</t>
  </si>
  <si>
    <t>Mide la proporción de solicitudes Dictaminadas en los tiempos señalados en las convocatorias respecto al total de solicitudes que debieron dictaminarse.</t>
  </si>
  <si>
    <t>(Número de solicitudes Dictaminadas en los tiempos señalados en las convocatorias en el periodo t/ Número de solicitudes que debieron dictaminarse en el periodo t)*100</t>
  </si>
  <si>
    <t>Porcentaje de apoyos formalizados de acuerdo a los tiempos señalados en las convocatorias</t>
  </si>
  <si>
    <t>Mide el número de apoyos formalizados de acuerdo a los tiempos señalados en las convocatorias respecto al número de apoyos a formalizar en el mismo periodo.</t>
  </si>
  <si>
    <t>(Número de apoyos formalizados de acuerdo a los tiempos señalados en las convocatorias en el periodo t / Número de apoyos a formalizar en el periodo t )*100</t>
  </si>
  <si>
    <t>Mide el porcentaje de ministraciones realizadas con relación a los compromisos adquiridos por el CONACYT.</t>
  </si>
  <si>
    <t>Porcentaje del Seguimiento Académico a becarios de posgrado en tiempo</t>
  </si>
  <si>
    <t>Mide el porcentaje de informes académicos de becarios de posgrado recibidos en relación a los informes académicos esperados en el periodo del año t correspondientes al semestre anterior.</t>
  </si>
  <si>
    <t>(Número de informes académicos de becarios de posgrado recibidos en el periodo t correspondientes al semestre anterior/ Número total de informes académicos de becarios de posgrado esperados en el periodo t correspondientes al semestre anterior)*100</t>
  </si>
  <si>
    <t>Tasa de variación de Becas Administradas</t>
  </si>
  <si>
    <t>Mide la tasa de crecimiento de las becas administradas en el año t en relación a las becas administradas en el año t-1 (Becas administradas = becas que estuvieron vigentes durante el año, de 1 a 12 meses).</t>
  </si>
  <si>
    <t>(Número de becas administradas en el año t / Número de becas administradas en el año t-1)*100</t>
  </si>
  <si>
    <t>Se refiere a la variación porcentual del número de miembros vigentes del Sistema Nacional de Investigadores entre el periodo t y el t-1. Se espera que el diseño incremental en las distinciones y apoyos económicos del Sistema (Candidato, Nivel I, Nivel II, Nivel III) incentive a los investigadores en México, o mexicanos en el extranjero a pertenecer y permanecer en el Sistema.</t>
  </si>
  <si>
    <t>Se refiere al porcentaje miembros vigentes del Sistema Nacional de Investigadores que logran renovar su permanencia en el Sistema respecto al total de miembros vigentes que solicitan renovación. Se espera que el diseño incremental en las distinciones y apoyos económicos del Sistema (Candidato, Nivel I, Nivel II, Nivel III) incentive a los investigadores en México, o mexicanos en el extranjero a pertenecer y permanecer en el Sistema.</t>
  </si>
  <si>
    <t>(Número de miembros vigentes en el Sistema Nacional de Investigadores que logran renovar su permanencia en el Sistema el año t / Número de miembros vigentes en el Sistema Nacional de Investigadores que solicitan renovar su permanencia en el Sistema en el año t) x 100</t>
  </si>
  <si>
    <t>Porcentaje de apoyos económicos por nivel del Sistema Nacional de Investigadores entregados a tiempo</t>
  </si>
  <si>
    <t>Se refiere al porcentaje de apoyos económicos diferenciados por nivel del Sistema Nacional de Investigadores entregados a tiempo, según el calendario autorizado interno.</t>
  </si>
  <si>
    <t>(Número de apoyos económicos diferenciados por nivel del Sistema Nacional de Investigadores entregados a tiempo en el periodo t / Número total de apoyos económicos entregados en el año según el calendario interno autorizado en el periodo t)*100</t>
  </si>
  <si>
    <t>Porcentaje del presupuesto ejercido en la operación del programa</t>
  </si>
  <si>
    <t>Porcentaje del presupuesto que se ha ejercido en la operación del Programa, en relación con el que se tiene programado ejercer en el año</t>
  </si>
  <si>
    <t>(Recurso ejercido en el periodo t/ Recurso programado en el periodo t)*100</t>
  </si>
  <si>
    <t>Porcentaje de proyectos apoyados económicamente por los Fondos Sectoriales con respecto al total de proyectos con dictamen aprobatorio de evaluación. Se entiende por dictamen favorable: Aquellos proyectos que cumplen con los requisitos y criterios de evaluación establecidos en la convocatoria correspondiente.</t>
  </si>
  <si>
    <t>(Número de proyectos apoyados economicamente en el año t / Numero de proyectos con dictamen aprobatorio de evaluación en el año t)*100</t>
  </si>
  <si>
    <t>Porcentaje de convocatorias de fondos sectoriales que formalizan sus proyectos en tiempo</t>
  </si>
  <si>
    <t>Porcentaje de Informes técnicos enviados a dictaminar respecto de los recibidos</t>
  </si>
  <si>
    <t>Brecha Nacional de fortalecimiento en infraestructura de las instituciones de investigación</t>
  </si>
  <si>
    <t>Se refiere al índice de Gini de la brecha Nacional de fortalecimiento de infraestructura para realizar actividades de investigación científica, desarrollo tecnológico e innovación, en las instituciones de investigación</t>
  </si>
  <si>
    <t>Índice de Gini</t>
  </si>
  <si>
    <t>Porcentaje de propuestas para la adquisición de infraestructura científica y tecnológica apoyadas económicamente</t>
  </si>
  <si>
    <t>Mide el porcentaje de propuestas para la adquisición de infraestructura científica y tecnológica apoyadas económicamente con respecto del total de propuestas con dictamen aprobatorio.</t>
  </si>
  <si>
    <t>(Número de propuestas para la adquisición de infraestructura científica y tecnológica apoyadas económicamente en el periodo t / Número de propuestas para la adquisición de infraestructura científica y tecnológica aprobadas en el periodo t )*100</t>
  </si>
  <si>
    <t>Porcentaje de propuestas formalizadas en tiempo</t>
  </si>
  <si>
    <t>Número de propuestas formalizadas en un periodo de 90 días naturales a partir de la publicación de los resultados contra el número de propuestas aprobadas en un determinado periodo.</t>
  </si>
  <si>
    <t>(Número de propuestas formalizadas en 90 días naturales a partir de la publicación de los resultados en el periodo t/ Número de propuestas aprobadas en el periodo t )*100</t>
  </si>
  <si>
    <t>Porcentaje de proyectos ministrados en menos de 45 días a partir de la última firma del convenio.</t>
  </si>
  <si>
    <t>Mide el porcentaje del número de proyectos ministrados en menos de 45 días a partir de la última firma del convenio con relación al número de proyectos programados para ministrar.</t>
  </si>
  <si>
    <t>(Número de ministraciones realizadas en menos de 45 días a partir de la última firma del convenio/ Número total de ministraciones programadas para el periodo t )*100</t>
  </si>
  <si>
    <t>Porcentaje de informes técnico y financiero finales recibidos en tiempo</t>
  </si>
  <si>
    <t>Mide el porcentaje del número de informes técnico y financiero finales recibidos en el periodo de la convocatoria N doce meses después de la fecha de ministración de recursos con relación a los informes finales técnicos y financieros programados.</t>
  </si>
  <si>
    <t>(Número de informes técnicos y financieros finales recibidos en tiempo en el periodo de la convocatoria N/ Número de informes finales técnicos y financieros programados para ser recibidos en el periodo de la convocatoria N)*100</t>
  </si>
  <si>
    <t>El indicador que mide el porcentaje de proyectos concluidos con dictamen técnico final satisfactorio en el periodo en curso respecto del total de proyectos con dictamen técnico final en ese periodo, es considerado una buena aproximación del efecto del programa a nivel de resultados, dado que el hecho de que un proyecto se finalice con dictamen técnico final satisfactorio implica que el sujeto de apoyo que recibió recursos económicos para la ejecución de proyectos orientados al fortalecimiento de las capacidades en ciencia, tecnología e innovación, al concluir dicho proyecto, resolvió la necesidad en materia de ciencia, tecnología e innovación que el Sistema Local/Regional de Ciencia, Tecnología e Innovación había reflejado en la convocatoria correspondiente.</t>
  </si>
  <si>
    <t>Porcentaje de anexos de ejecución formalizados</t>
  </si>
  <si>
    <t>Porcentaje de anexos de ejecución formalizados en el trimestre j respecto el número de anexos de ejecución programados para formalizar en el trimestre j</t>
  </si>
  <si>
    <t>(Número de Anexos de Ejecución Formalizados en el trimestre j / Número de Anexos de Ejecución programados para Formalizar en el trimestre j) * 100</t>
  </si>
  <si>
    <t>Porcentaje de propuestas evaluadas en el tiempo que indica la normatividad.</t>
  </si>
  <si>
    <t>Innovación tecnológica para incrementar la productividad de las empresas</t>
  </si>
  <si>
    <t>Comparación entre la inversión privada realizada por las empresas apoyadas para llevar a cabo proyectos de Investigación Desarrollo Tecnológico e Innovación, respecto del estímulo económico complementario otorgado por el programa. Refleja la inversión privada en Investigación y desarrollo tecnológico detonada por cada peso que asigna el programa.</t>
  </si>
  <si>
    <t>(Inversión de las empresas asociada a proyectos para Investigación Desarrollo Tecnológico e Innovación en el periodo t / Monto del estímulo económico complementario otorgado en el periodo t)</t>
  </si>
  <si>
    <t>(Proyectos de Investigación, Desarrollo Tecnológico e Innovación terminados con dictamen favorable en el año t-1 y con un Technological Readiness Level mayor al del inicio del proyecto /Proyectos de Investigación, Desarrollo Tecnológico e Innovación apoyados en el año t-1)*100</t>
  </si>
  <si>
    <t>(Proyectos de Investigación Desarrollo Tecnológico e Innovación terminados con dictamen técnico favorable en el año t-1/Proyectos de Investigación Desarrollo Tecnológico e Innovación apoyados en el año t-1)*100</t>
  </si>
  <si>
    <t>(Número de Proyectos con estímulos económicos complementarios otorgados en el periodo t / Número de proyectos con dictamen aprobatorio en el periodo t )*100</t>
  </si>
  <si>
    <t>Porcentaje de propuestas evaluadas</t>
  </si>
  <si>
    <t>Mide el porcentaje de propuestas evaluadas respecto de las propuestas que se recibieron en el periodo.</t>
  </si>
  <si>
    <t>(Número de propuestas evaluadas en el periodo t / Número de propuestas recibidas en el periodo t)*100</t>
  </si>
  <si>
    <t>Número de proyectos formalizados en un periodo de 90 días naturales en el periodo contra el número de proyectos aprobados y notificados en el mismo periodo. La formalización de proyectos se refiere a la suscripción del convenio de asignación de recursos mediante el cual se formaliza el otorgamiento de recursos a los beneficiarios del programa.</t>
  </si>
  <si>
    <t>(Número de proyectos formalizados en 90 días naturales en el periodo t / Número de proyectos aprobados en el periodo t )*100</t>
  </si>
  <si>
    <t>Porcentaje de cumplimiento en el reporte de informes técnicos comprometidos</t>
  </si>
  <si>
    <t>Tasa de Variación del Pilar de Innovación del Índice de Competitividad Global del FEM</t>
  </si>
  <si>
    <t>Porcentaje de Nuevas Becas para la Consolidación de Doctores otorgadas.</t>
  </si>
  <si>
    <t>Tasa de variación de becas para la Consolidación de Doctores vigentes.</t>
  </si>
  <si>
    <t>Porcentaje de solicitudes para becas de posgrado dictaminadas en los tiempos señalados en las convocatorias.</t>
  </si>
  <si>
    <t>Porcentaje de solicitudes para apoyos a la Consolidación de Doctores dictaminadas en los tiempos señalados en las convocatorias.</t>
  </si>
  <si>
    <t>Porcentaje del seguimiento al desempeño a becarios de posgrado nacionales en tiempo.</t>
  </si>
  <si>
    <t>Porcentaje del seguimiento académico a becarios de posgrado al extranjero en tiempo.</t>
  </si>
  <si>
    <t>Tasas de variación de becas de posgrado administradas.</t>
  </si>
  <si>
    <t>Factor de impacto en análisis quinquenal de los artículos publicados por científicos mexicanos</t>
  </si>
  <si>
    <t>Tasa ponderada de efectividad de satisfacción de necesidades de fortalecimiento de capacidades en CTI de los Sectores Administrativos de la Administración Pública Federal (APF)</t>
  </si>
  <si>
    <t>Índice de Generación de Conocimiento y Formación de Recursos Humanos</t>
  </si>
  <si>
    <t>Porcentaje de proyectos de investigación científica básica apoyados económicamente</t>
  </si>
  <si>
    <t>Artículos científicos publicados por cada millón de habitantes</t>
  </si>
  <si>
    <t>Porcentaje de investigadores que tuvieron al menos una publicación científica en revistas especializadas derivado del apoyo económico para la adquisición de infraestructura</t>
  </si>
  <si>
    <t>Porcentaje de propuestas apoyadas económicamente para la adquisición de infraestructura científica y tecnológica</t>
  </si>
  <si>
    <t>Porcentaje de proyectos ministrados en tiempo.</t>
  </si>
  <si>
    <t>Porcentaje de aportaciones de CONACYT realizadas a los fideicomisos</t>
  </si>
  <si>
    <t>Este indicador mide el porcentaje de anexos de ejecución formalizados en el trimestre j con respecto al número de anexos de ejecución programados para formalizar en el trimestre j</t>
  </si>
  <si>
    <t>Porcentaje de solicitudes evaluadas técnicamente en el tiempo que indica la normatividad.</t>
  </si>
  <si>
    <t>Este indicador mide el porcentaje de proyectos formalizados en el trimestre t con respecto del total de solicitudes evaluadas con carácter aprobatorio por el CTA en el trimestre t.</t>
  </si>
  <si>
    <t>Porcentaje de informes técnicos de proyectos enviados a evaluar</t>
  </si>
  <si>
    <t>Porcentaje de estímulos económicos complementarios otorgados en la modalidad INNOVAPYME (Innovación tecnológica para las micro, pequeñas y medianas empresas)</t>
  </si>
  <si>
    <t>Porcentaje de estímulos económicos complementarios otorgados en la modalidad INNOVATEC (Innovación tecnológica para las grandes empresas)</t>
  </si>
  <si>
    <t>Porcentaje de estímulos económicos complementarios otorgados en la modalidad PROINNOVA (Proyectos en redes orientados a la innovación)</t>
  </si>
  <si>
    <t>Porcentaje de propuestas seleccionadas respecto a las evaluadas</t>
  </si>
  <si>
    <t>TOTAL</t>
  </si>
  <si>
    <t xml:space="preserve">Número de MIR que incorporaron recomendaciones internas y externas en el período t </t>
  </si>
  <si>
    <t>Ramo</t>
  </si>
  <si>
    <t>Programa presupuestario</t>
  </si>
  <si>
    <t>Nivel de la MIR o FID</t>
  </si>
  <si>
    <t>Cambio en</t>
  </si>
  <si>
    <t>Cambio específico en caso de haber seleccionado indicador</t>
  </si>
  <si>
    <t xml:space="preserve">Cambio específico </t>
  </si>
  <si>
    <t>Dice</t>
  </si>
  <si>
    <t>Debe Decir o Ajuste</t>
  </si>
  <si>
    <t>Origen del cambio</t>
  </si>
  <si>
    <t>Recomendación o justificación del cambio</t>
  </si>
  <si>
    <t>Momento del cambio</t>
  </si>
  <si>
    <t>E-003 Investigación científica, desarrollo e innovación</t>
  </si>
  <si>
    <t>Determinación_de_metas</t>
  </si>
  <si>
    <t>Línea base</t>
  </si>
  <si>
    <t>Línea base 2011</t>
  </si>
  <si>
    <t>Observación SHCP</t>
  </si>
  <si>
    <t>El indicador denominado "Gasto en Investigación y Desarrollo Experimental respecto al PIB" no ha registrado línea base.</t>
  </si>
  <si>
    <t>Se programa para futuro</t>
  </si>
  <si>
    <t>Al ser un indicador de nueva creación la línea base será 2016</t>
  </si>
  <si>
    <t>El indicador denominado "Variación del Pilar de Innovación del Índice de Competitividad Global del FEM" no ha registrado línea base.</t>
  </si>
  <si>
    <t>El indicador denominado "Proyectos Interinstitucionales" no ha registrado línea base.</t>
  </si>
  <si>
    <t>El indicador denominado "Generación de Conocimiento de Calidad" no ha registrado línea base.</t>
  </si>
  <si>
    <t>El indicador denominado "Calidad de los Posgrados" no ha registrado línea base.</t>
  </si>
  <si>
    <t>El indicador denominado "Actividades de divulgación y difusión de la ciencia" no ha registrado línea base.</t>
  </si>
  <si>
    <t>El indicador denominado "Transferencia de Conocimiento" no ha registrado línea base.</t>
  </si>
  <si>
    <t>El indicador denominado "Porcentaje de alumnos de los Centros Públicos de Investigación CONACYT apoyados" no ha registrado línea base.</t>
  </si>
  <si>
    <t>El indicador denominado "Participación en actividades de divulgación" no ha registrado línea base.</t>
  </si>
  <si>
    <t>El indicador denominado "Tasa de variación de solicitudes de ingreso (incluye FIDERH)" no ha registrado línea base.</t>
  </si>
  <si>
    <t>El indicador denominado "Eficiencia terminal" no ha registrado línea base.</t>
  </si>
  <si>
    <t>El indicador denominado "Porcentaje de Proyectos finalizados en tiempo y forma" no ha registrado línea base.</t>
  </si>
  <si>
    <t>El indicador denominado "Índice de recursos para la investigación" no ha registrado línea base.</t>
  </si>
  <si>
    <t>F-002 Apoyos para actividades científicas, tecnológicas y de innovación</t>
  </si>
  <si>
    <t>El indicador denominado "Porcentaje de proyectos finalizados con constancia de conclusión técnica y financiera" no ha registrado línea base.</t>
  </si>
  <si>
    <t>El indicador denominado "Porcentaje de apoyos otorgados respecto de lo solicitado" no ha registrado línea base.</t>
  </si>
  <si>
    <t>El indicador denominado "Porcentaje de convocatorias emitidas" no ha registrado línea base.</t>
  </si>
  <si>
    <t>El indicador denominado "Porcentaje de ministraciones realizadas en tiempo" no ha registrado línea base.</t>
  </si>
  <si>
    <t>El indicador denominado "Porcentaje propuestas presentadas con evaluación" no ha registrado línea base.</t>
  </si>
  <si>
    <t>K-010 Proyectos de infraestructura social de ciencia y tecnología</t>
  </si>
  <si>
    <t>Resumen_Narrativo</t>
  </si>
  <si>
    <t>Observación SHCP (valoración 2015)</t>
  </si>
  <si>
    <t>Analizar que otras actividades están inolucradas en la obtención del Componente.</t>
  </si>
  <si>
    <t>No aplica por cambios sustanciales a la MIR</t>
  </si>
  <si>
    <t>El indicador es bueno, pero no tiene una clara relación con el objetivo del Fin, además que mide lo mismo que el indicador Sectorial.</t>
  </si>
  <si>
    <t xml:space="preserve">El indicador no muestra ni mide la variación, ni cobertura o cambio producido en el área de enfoque. </t>
  </si>
  <si>
    <t>El indicador no muestra ni mide la variación, ni cobertura o cambio producido en el área de enfoque.</t>
  </si>
  <si>
    <t>Se recomienda construirlo como una tasa de variación: 
((variable en t / variable en t-1)-1)*100</t>
  </si>
  <si>
    <t>A este nivel se debe tener al menos un indicador con frecuencia de medición mínima semestral.</t>
  </si>
  <si>
    <t>Aunque tienen meta establcida, a este nivel se debe tener al menos un indicador con frecuencia de medición al menos semestral.</t>
  </si>
  <si>
    <t>A este nivel se debe tener al menos un indicador con frecuencia de medición mínima trimestral.</t>
  </si>
  <si>
    <t>Medios_de_Verificación</t>
  </si>
  <si>
    <t>Indicar en dónde se ubica la información, física o electrónicamente.</t>
  </si>
  <si>
    <t>General</t>
  </si>
  <si>
    <t>Se deben revisar y corregir los Supuestos en el nivel Actividad</t>
  </si>
  <si>
    <t>No hay clara relación de como las Actividades pueden producir el Componente del Programa. Se sugiere analizar y buscar las actividades que permiten que se logré el Componente.</t>
  </si>
  <si>
    <t>Comportamiento o sentido del indicador</t>
  </si>
  <si>
    <t>El indicador denominado "Recursos destinados a infraestructura." presenta una meta incosistente con el sentido del indicador y su línea base.</t>
  </si>
  <si>
    <t>El indicador denominado "Porcentaje de cumplimiento de las dependencias y entidades respecto al seguimiento del ejercicio de programas y proyectos de inversión." no ha registrado línea base.</t>
  </si>
  <si>
    <t>El indicador denominado "Porcentaje promedio de avance de Programas y Proyectos de Inversión registrados en cartera con asignación presupuestal" no ha registrado línea base.</t>
  </si>
  <si>
    <t>P-001 Diseño y evaluación de políticas en ciencia, tecnología e innovación</t>
  </si>
  <si>
    <t xml:space="preserve">No es claro cómo los Componentes del Programa son necesarios y suficientes para alcanzar el Propósito.  </t>
  </si>
  <si>
    <t>Fue atendido previamente</t>
  </si>
  <si>
    <t>El Componente 3 no cumple con la sintaxis que corresponde a este nivel.</t>
  </si>
  <si>
    <t>No aplica</t>
  </si>
  <si>
    <t>No es claro cómo los Componentes del Programa son necesarios y suficientes para verificar la generación y/o entrega de los bienes o servicios del Programa.</t>
  </si>
  <si>
    <t>Los indicadores de orden 1 y orden 2 son indicadores de Eficacia, no de Eficiencia.</t>
  </si>
  <si>
    <t>Se ajustrá la línea base a los datos reales observados</t>
  </si>
  <si>
    <t>El indicador denominado "Porcentaje de indicadores del Programa Institucional (PI) que cumplen con sus metas" presenta una meta incosistente con el sentido del indicador y su línea base.</t>
  </si>
  <si>
    <t>El indicador denominado "Porcentaje de ejemplares del Informe distribuidos" no ha registrado línea base.</t>
  </si>
  <si>
    <t>El indicador denominado "Porcentaje de informes de actividades y resultados difundidos" no ha registrado línea base.</t>
  </si>
  <si>
    <t>El indicador denominado "Tasa de crecimiento del registro Conacyt de evaluadores acreditados" no ha registrado línea base.</t>
  </si>
  <si>
    <t>El indicador denominado "Tasa de crecimiento de las participaciones verbales de México en la OCDE por evento" no ha registrado línea base.</t>
  </si>
  <si>
    <t>El indicador denominado "Porcentaje de programas presupuestales con metas cargadas en tiempo" no ha registrado línea base.</t>
  </si>
  <si>
    <t>El indicador denominado "Tiempo promedio utilizado en el proceso de recopilación, procesamiento e integración por informe elaborado" no ha registrado línea base.</t>
  </si>
  <si>
    <t>El indicador denominado "Porcentaje de constancias de registro emitidas" no ha registrado línea base.</t>
  </si>
  <si>
    <t>S-190 Becas de posgrado y apoyos a la calidad</t>
  </si>
  <si>
    <t>El indicador denominado "Tasa de variación de becarios de posgrado del CONACYT graduados." no ha registrado línea base.</t>
  </si>
  <si>
    <t>El indicador denominado "Tasa de variación de Doctores que consolidan su formación al finalizar la repatriación, retención, estancia posdoctoral o sabática." no ha registrado línea base.</t>
  </si>
  <si>
    <t>El indicador denominado "Tasa de variación de  apoyos para la Consolidación otorgados." no ha registrado línea base.</t>
  </si>
  <si>
    <t>El indicador denominado "Porcentaje de Becas Nuevas de Posgrado otorgadas." no ha registrado línea base.</t>
  </si>
  <si>
    <t>El indicador denominado "Tasa de variación de Programas registrados de Posgrado en el Programa Nacional de Posgrados de Calidad" no ha registrado línea base.</t>
  </si>
  <si>
    <t>El indicador denominado "Tasa de variación de Becas Vigentes de Posgrado" no ha registrado línea base.</t>
  </si>
  <si>
    <t>El indicador denominado "Tasa de variación de Proyectos para el Fomento de Vocaciones Científicas y Tecnológicas en Jóvenes Mexicanos apoyados." no ha registrado línea base.</t>
  </si>
  <si>
    <t>El indicador denominado "Porcentaje de convocatorias publicadas" no ha registrado línea base.</t>
  </si>
  <si>
    <t>El indicador denominado "Porcentaje de informes académicos recibidos." no ha registrado línea base.</t>
  </si>
  <si>
    <t>El indicador denominado "Porcentaje de solicitudes Dictaminadas" no ha registrado línea base.</t>
  </si>
  <si>
    <t>El indicador denominado "Porcentaje de apoyos formalizados en tiempo" no ha registrado línea base.</t>
  </si>
  <si>
    <t>S-191 Sistema Nacional de Investigadores</t>
  </si>
  <si>
    <t>El indicador denominado "Porcentaje de estímulos económicos entregados a tiempo" no ha registrado línea base.</t>
  </si>
  <si>
    <t>El indicador denominado "Porcentaje de dictámenes elaborados respecto del total de solicitudes recibidas" no ha registrado línea base.</t>
  </si>
  <si>
    <t>El indicador denominado "Porcentaje de movimientos en nomina llevados a tiempo debido a cambio de situación del investigador" no ha registrado línea base.</t>
  </si>
  <si>
    <t>S-192 Fortalecimiento sectorial de las capacidades científicas, tecnológicas y de innovación</t>
  </si>
  <si>
    <t>El indicador denominado "Porcentaje de proyectos concluidos con dictamen técnico final aprobatorio." no ha registrado línea base.</t>
  </si>
  <si>
    <t>El indicador denominado "Porcentaje de proyectos apoyados económicamente" presenta una meta incosistente con el sentido del indicador y su línea base.</t>
  </si>
  <si>
    <t>El indicador denominado "Porcentaje de proyectos enviados a dictaminar" no ha registrado línea base.</t>
  </si>
  <si>
    <t>El indicador denominado "Porcentaje de  convocatorias con el total de propuestas dictaminadas en tiempo" no ha registrado línea base.</t>
  </si>
  <si>
    <t>El indicador denominado "Porcentaje de convocatorias formalizadas en tiempo" presenta una meta incosistente con el sentido del indicador y su línea base.</t>
  </si>
  <si>
    <t>S-236 Fortalecimiento de la Infraestructura Científica y Tecnológica</t>
  </si>
  <si>
    <t>El indicador denominado "Porcentaje de propuestas apoyadas económicamente concluidas con informe final entregado" no ha registrado línea base.</t>
  </si>
  <si>
    <t>El indicador denominado "Porcentaje de propuestas  apoyadas económicamente" no ha registrado línea base.</t>
  </si>
  <si>
    <t>El indicador denominado "Porcentaje de informes finales recibidos" no ha registrado línea base.</t>
  </si>
  <si>
    <t>El indicador denominado "Porcentaje de propuestas a evaluar" no ha registrado línea base.</t>
  </si>
  <si>
    <t>El indicador denominado "Porcentaje de ministraciones realizadas" no ha registrado línea base.</t>
  </si>
  <si>
    <t>S-278 Fomento Regional de las Capacidades Científicas, Tecnológicas y de Innovación</t>
  </si>
  <si>
    <t>El indicador denominado "Porcentaje de proyectos apoyados" no ha registrado línea base.</t>
  </si>
  <si>
    <t>El indicador denominado "Porcentaje de aportaciones realizadas a los fideicomisos" no ha registrado línea base.</t>
  </si>
  <si>
    <t>El indicador denominado "Porcentaje de informes técnicos enviados a evaluar" no ha registrado línea base.</t>
  </si>
  <si>
    <t>El indicador denominado "Porcentaje de propuestas sometidas e evaluación técnica" no ha registrado línea base.</t>
  </si>
  <si>
    <t>El indicador denominado "Porcentaje de proyectos formalizados" no ha registrado línea base.</t>
  </si>
  <si>
    <t>U-003 Innovación tecnológica para incrementar la productividad de las empresas</t>
  </si>
  <si>
    <t>El indicador denominado "Porcentaje de proyectos con dictamen favorable en el periodo t" no ha registrado línea base.</t>
  </si>
  <si>
    <t>Cambio de línea base a 2014</t>
  </si>
  <si>
    <t>El indicador denominado "Porcentaje de estímulos económicos complementarios otorgados" presenta una meta incosistente con el sentido del indicador y su línea base.</t>
  </si>
  <si>
    <t>El indicador denominado "Porcentaje de propuestas enviadas a evaluar" no ha registrado línea base.</t>
  </si>
  <si>
    <t>El indicador denominado "Porcentaje de presupuesto ministrado" no ha registrado línea base.</t>
  </si>
  <si>
    <t>Emisión de Convocatoria</t>
  </si>
  <si>
    <t>Emisión de Convocatorias en las diversas modalidades</t>
  </si>
  <si>
    <t xml:space="preserve">Se sugire hacer más específicos los resúmenes narrativos a nivel actividad. </t>
  </si>
  <si>
    <t>Evaluación de Proyectos</t>
  </si>
  <si>
    <t>Evaluación de propuetas a apoyar</t>
  </si>
  <si>
    <t>Ministración de recursos</t>
  </si>
  <si>
    <t>Ministración de recursos a los proyectos</t>
  </si>
  <si>
    <t>Datos_de_Identificación</t>
  </si>
  <si>
    <t>Porcentaje de convocatorias emitidas respecto del número de convocatorias programadas</t>
  </si>
  <si>
    <t>Porcentaje de convocatorias en las diversas modalidades emitidas  respecto del número de convocatorias programadas</t>
  </si>
  <si>
    <t xml:space="preserve">Se sugiere hacer más específicas las definiciones de los indicadores a nivel actividad. </t>
  </si>
  <si>
    <t>Porcentaje de propuestas presentadas con evaluación respecto del total de propuestas presentadas</t>
  </si>
  <si>
    <t>Porcentaje de ministraciones realizadas en tiempo respecto a las programadas</t>
  </si>
  <si>
    <t>Se actualiza la liga electrónica</t>
  </si>
  <si>
    <t xml:space="preserve">Es necesario que la liga electrónica de los medios de verificación se encuentren activas.   </t>
  </si>
  <si>
    <t>Los Centros Públicos de Investigación (CPI) CONACYT ejecutan los proyectos de inversión en tiempo y forma y una vez concluidos se utilizan para el cumplimiento de sus objetivos.</t>
  </si>
  <si>
    <t>Se sugieren modificaciones profundas a la MIR</t>
  </si>
  <si>
    <t>Necesidades de infraestructura de los  Centros Públicos de Investigación CONACYT atendidas</t>
  </si>
  <si>
    <t>Características</t>
  </si>
  <si>
    <t>Se refiere al porcentaje de Programas y Proyectos de Inversión de los Centros Públicos CONACYT que, habiendo siendo evaluados y autorizados por la SHCP, cuentan con presupuesto asignado, en relación con los Programas y Proyectos de Inversión evaluados y autorizados por la SHCP</t>
  </si>
  <si>
    <t>Programas y Proyectos de Inversión evaluados</t>
  </si>
  <si>
    <t xml:space="preserve">Los CPI CONACYT dan seguimiento a las observaciones de la UI respecto a la evaluación socioeconómica </t>
  </si>
  <si>
    <t xml:space="preserve">Se refiere al porcentaje de Programas y Proyectos de Inversión de los Centros Públicos CONACYT evaluados y autorizados por la SHCP que están registrados en cartera de inversión </t>
  </si>
  <si>
    <t>Seguimiento de los programas y proyectos de inversión</t>
  </si>
  <si>
    <t xml:space="preserve">Establece el porcentaje de cumplimiento de los CPI CONACYT respecto al seguimiento del ejercicio de los  Programas y Proyectos de Inversión en la plataforma tecnológica correspondiente. </t>
  </si>
  <si>
    <t>Mide el porcentaje promedio de avance fisico de la obra de los Programas y Proyectos de Inversión de los Centros Públicos de Investigación CONACYT, registrado en cartera de inversión y que cuenta con asignación presupuestal.</t>
  </si>
  <si>
    <t>38_Consejo_Nacional_de_Ciencia_y_Tecnología</t>
  </si>
  <si>
    <t>NA</t>
  </si>
  <si>
    <t>SE ELIMINA</t>
  </si>
  <si>
    <t>Observación SHCP (valoración)</t>
  </si>
  <si>
    <r>
      <rPr>
        <b/>
        <sz val="8"/>
        <rFont val="Soberana Sans"/>
      </rPr>
      <t>Índice de Seguimiento de los Indicadores de Desempeño (ISID) Primer Trimestre 2017.</t>
    </r>
    <r>
      <rPr>
        <sz val="8"/>
        <rFont val="Soberana Sans"/>
      </rPr>
      <t xml:space="preserve"> Riesgos en la calidad de la información. Riesgos de irrelevancia detectados: El indicador de Fin denominado Gasto en Investigación y Desarrollo Experimental respecto al PIB, no es relevante para medir el cumplimiento de su objetivo. El gasto ya se mide por el indicador sectorial.</t>
    </r>
  </si>
  <si>
    <t>Se atiende la recomendación de la SHCP</t>
  </si>
  <si>
    <t>Porcentaje de recursos ministrados</t>
  </si>
  <si>
    <r>
      <rPr>
        <b/>
        <sz val="8"/>
        <rFont val="Soberana Sans"/>
      </rPr>
      <t>Índice de Seguimiento de los Indicadores de Desempeño (ISID) Cuenta Pública 2016.</t>
    </r>
    <r>
      <rPr>
        <sz val="8"/>
        <rFont val="Soberana Sans"/>
      </rPr>
      <t xml:space="preserve"> Riesgos en la calidad de la información. Riesgos de irrelevancia detectados: El indicador de Fin denominado Gasto en Investigación y Desarrollo Experimental respecto al PIB, no es relevante para medir el cumplimiento de su objetivo. El gasto ya se mide por el indicador sectorial.</t>
    </r>
  </si>
  <si>
    <t>NUEVO</t>
  </si>
  <si>
    <t>S-190 - Becas de posgrado y apoyos a la calidad</t>
  </si>
  <si>
    <t>Exbecarios del CONACYT de nuevo ingreso al Sistema Nacional de Investigadores en el año T:Archivo administrativo elaborado por la Dirección de Planeación de la Dirección Adjunta de Posgrado y Becas. Anual. ; Total de investigadores de nuevo ingreso al Sistema en el año T:Archivo administrativo elaborado por la Dirección de Planeación de la Dirección Adjunta de Posgrado y Becas. Anual.</t>
  </si>
  <si>
    <t>Listado del total de investigadores de nuevo ingreso al Sistema Nacional de Investigadores en el año t::Archivos de la Dirección de Planeación de la Dirección Adjunta de Posgrado y Becas. Anual. Disponible en http://www.conacyt.mx/index.php/el-conacyt/evaluacion-de-programas-conacyt; Listado de exbecarios del CONACYT de nuevo ingreso al Sistema Nacional de Investigadores en el año t:Archivos de la Dirección de Planeación de la Dirección Adjunta de Posgrado y Becas. Anual. Disponible en http://www.conacyt.mx/index.php/el-conacyt/evaluacion-de-programas-conacyt</t>
  </si>
  <si>
    <t>S-191 - Sistema Nacional de Investigadores</t>
  </si>
  <si>
    <t>S-192 - Fortalecimiento sectorial de las capacidades científicas, tecnológicas y de innovación</t>
  </si>
  <si>
    <t>S-236 - Fortalecimiento de la Infraestructura Científica y Tecnológica</t>
  </si>
  <si>
    <t>S-278 - Fomento Regional de las Capacidades Científicas, Tecnológicas y de Innovación</t>
  </si>
  <si>
    <t>U-003 - Innovación tecnológica para incrementar la productividad de las empresas</t>
  </si>
  <si>
    <t>Pp</t>
  </si>
  <si>
    <t>CICLO</t>
  </si>
  <si>
    <t>F-002 - Apoyos para actividades científicas, tecnológicas y de innovación</t>
  </si>
  <si>
    <t>K-010 - Proyectos de infraestructura social de ciencia y tecnología</t>
  </si>
  <si>
    <t>E-003 - Investigación científica, desarrollo e innovación</t>
  </si>
  <si>
    <t>Año de Referencia</t>
  </si>
  <si>
    <t>Número de programas presupuestarios de CONACYT calificados en el MSD en el periodo t-1</t>
  </si>
  <si>
    <r>
      <rPr>
        <b/>
        <sz val="11"/>
        <color theme="1"/>
        <rFont val="Calibri"/>
        <family val="2"/>
        <scheme val="minor"/>
      </rPr>
      <t xml:space="preserve">Nota: </t>
    </r>
    <r>
      <rPr>
        <sz val="11"/>
        <color theme="1"/>
        <rFont val="Calibri"/>
        <family val="2"/>
        <scheme val="minor"/>
      </rPr>
      <t>La valoración del MSD reportada en el año 2017 se refiere a información del ciclo 2016.</t>
    </r>
  </si>
  <si>
    <t>RECOMENDACIONES INCORPORADAS</t>
  </si>
  <si>
    <r>
      <rPr>
        <b/>
        <sz val="11"/>
        <color theme="1"/>
        <rFont val="Calibri"/>
        <family val="2"/>
        <scheme val="minor"/>
      </rPr>
      <t>Módulo PbR</t>
    </r>
    <r>
      <rPr>
        <sz val="11"/>
        <color theme="1"/>
        <rFont val="Calibri"/>
        <family val="2"/>
        <scheme val="minor"/>
      </rPr>
      <t xml:space="preserve"> del Portal Aplicativo de la Secretaría de Hacienda (PASH)</t>
    </r>
  </si>
  <si>
    <t>https://www.sistemas.hacienda.gob.mx/PASH/jsps/acceso.jsp</t>
  </si>
  <si>
    <t>DENOMINADOR</t>
  </si>
  <si>
    <t>Id_semestral</t>
  </si>
  <si>
    <t>NUMERADOR</t>
  </si>
  <si>
    <t>TRIMESTRE REPORTADO</t>
  </si>
  <si>
    <t>INDICADORES Y AVANCE REPORTADO EN TIEMPO</t>
  </si>
  <si>
    <t>Ciclo</t>
  </si>
  <si>
    <t xml:space="preserve">Unidad responsable </t>
  </si>
  <si>
    <t>Clave del Programa</t>
  </si>
  <si>
    <t xml:space="preserve">Nombre del Programa </t>
  </si>
  <si>
    <t xml:space="preserve">Nombre de indicador </t>
  </si>
  <si>
    <t xml:space="preserve">Método de cálculo </t>
  </si>
  <si>
    <t xml:space="preserve">Tipo de indicador </t>
  </si>
  <si>
    <t>Definición del Indicador</t>
  </si>
  <si>
    <t>Frecuencia de medición</t>
  </si>
  <si>
    <t>Unidad de medida</t>
  </si>
  <si>
    <t>Meta planeada</t>
  </si>
  <si>
    <t>Numerador de la meta planeada</t>
  </si>
  <si>
    <t>Denominador de la meta planeada</t>
  </si>
  <si>
    <t>Meta alcanzada</t>
  </si>
  <si>
    <t>Numerador de la meta alcanzada</t>
  </si>
  <si>
    <t>Denominador de la meta alcanzada</t>
  </si>
  <si>
    <t>En tiempo</t>
  </si>
  <si>
    <t>90X - Consejo Nacional de Ciencia y Tecnología</t>
  </si>
  <si>
    <t>Actividad 3</t>
  </si>
  <si>
    <t>15 </t>
  </si>
  <si>
    <t>67,500,000 </t>
  </si>
  <si>
    <t>450,000,000 </t>
  </si>
  <si>
    <t>9ZW - Centro de Investigación Científica y de Educación Superior de Ensenada, Baja California</t>
  </si>
  <si>
    <t>Actividad 1</t>
  </si>
  <si>
    <t>Actividad 2</t>
  </si>
  <si>
    <t>100 </t>
  </si>
  <si>
    <t>10 </t>
  </si>
  <si>
    <t>93 </t>
  </si>
  <si>
    <t>28 </t>
  </si>
  <si>
    <t>30 </t>
  </si>
  <si>
    <t>Componente 1</t>
  </si>
  <si>
    <t xml:space="preserve">Tasa de variación </t>
  </si>
  <si>
    <t>72 </t>
  </si>
  <si>
    <t>Actividad 4</t>
  </si>
  <si>
    <t>58,737 </t>
  </si>
  <si>
    <t>Actividad 5</t>
  </si>
  <si>
    <t>8,427 </t>
  </si>
  <si>
    <t>Componente 2</t>
  </si>
  <si>
    <t>7.13 </t>
  </si>
  <si>
    <t>58,475 </t>
  </si>
  <si>
    <t>54,584 </t>
  </si>
  <si>
    <t>90.99 </t>
  </si>
  <si>
    <t>8,482 </t>
  </si>
  <si>
    <t>9,322 </t>
  </si>
  <si>
    <t>Componente 3</t>
  </si>
  <si>
    <t>95.24 </t>
  </si>
  <si>
    <t>8,367 </t>
  </si>
  <si>
    <t>8,785 </t>
  </si>
  <si>
    <t>5,000 </t>
  </si>
  <si>
    <t>75,000 </t>
  </si>
  <si>
    <t>95 </t>
  </si>
  <si>
    <t>311 </t>
  </si>
  <si>
    <t>327 </t>
  </si>
  <si>
    <t>7 </t>
  </si>
  <si>
    <t>67 </t>
  </si>
  <si>
    <t>2 </t>
  </si>
  <si>
    <t>3 </t>
  </si>
  <si>
    <t>83 </t>
  </si>
  <si>
    <t>19 </t>
  </si>
  <si>
    <t>23 </t>
  </si>
  <si>
    <t>89 </t>
  </si>
  <si>
    <t>16 </t>
  </si>
  <si>
    <t>18 </t>
  </si>
  <si>
    <t>Propósito 1</t>
  </si>
  <si>
    <t>54 </t>
  </si>
  <si>
    <t>58 </t>
  </si>
  <si>
    <t>Porcentaje de propuestas sometidas a evaluación técnica</t>
  </si>
  <si>
    <t>97 </t>
  </si>
  <si>
    <t>36 </t>
  </si>
  <si>
    <t>37 </t>
  </si>
  <si>
    <t>98 </t>
  </si>
  <si>
    <t>46 </t>
  </si>
  <si>
    <t>47 </t>
  </si>
  <si>
    <t>4 </t>
  </si>
  <si>
    <t>60 </t>
  </si>
  <si>
    <t>540,000,000 </t>
  </si>
  <si>
    <t>900,000,000 </t>
  </si>
  <si>
    <t>90 </t>
  </si>
  <si>
    <t>225 </t>
  </si>
  <si>
    <t>250 </t>
  </si>
  <si>
    <t>270 </t>
  </si>
  <si>
    <t>300 </t>
  </si>
  <si>
    <t>25 </t>
  </si>
  <si>
    <t>20 </t>
  </si>
  <si>
    <t>33 </t>
  </si>
  <si>
    <t>687 </t>
  </si>
  <si>
    <t>659 </t>
  </si>
  <si>
    <t>Propósito 2</t>
  </si>
  <si>
    <t>19.88 </t>
  </si>
  <si>
    <t>398 </t>
  </si>
  <si>
    <t>332 </t>
  </si>
  <si>
    <t>Componente 5</t>
  </si>
  <si>
    <t>153 </t>
  </si>
  <si>
    <t>150 </t>
  </si>
  <si>
    <t>2.53 </t>
  </si>
  <si>
    <t>57,005 </t>
  </si>
  <si>
    <t>55,596 </t>
  </si>
  <si>
    <t>Componente 4</t>
  </si>
  <si>
    <t>2.68 </t>
  </si>
  <si>
    <t>345 </t>
  </si>
  <si>
    <t>336 </t>
  </si>
  <si>
    <t>6.61 </t>
  </si>
  <si>
    <t>2,000 </t>
  </si>
  <si>
    <t>1,876 </t>
  </si>
  <si>
    <t>8,441 </t>
  </si>
  <si>
    <t>8,863 </t>
  </si>
  <si>
    <t>96.07 </t>
  </si>
  <si>
    <t>1,418 </t>
  </si>
  <si>
    <t>1,476 </t>
  </si>
  <si>
    <t>99.47 </t>
  </si>
  <si>
    <t>940 </t>
  </si>
  <si>
    <t>945 </t>
  </si>
  <si>
    <t>650 </t>
  </si>
  <si>
    <t>84 </t>
  </si>
  <si>
    <t>174 </t>
  </si>
  <si>
    <t>183 </t>
  </si>
  <si>
    <t>32 </t>
  </si>
  <si>
    <t>35 </t>
  </si>
  <si>
    <t>27 </t>
  </si>
  <si>
    <t>43 </t>
  </si>
  <si>
    <t>17 </t>
  </si>
  <si>
    <t>92 </t>
  </si>
  <si>
    <t>50 </t>
  </si>
  <si>
    <t>80 </t>
  </si>
  <si>
    <t>1,080,000,000 </t>
  </si>
  <si>
    <t>1,350,000,000 </t>
  </si>
  <si>
    <t>14 </t>
  </si>
  <si>
    <t>9 </t>
  </si>
  <si>
    <t>8.54 </t>
  </si>
  <si>
    <t>60,235 </t>
  </si>
  <si>
    <t>55,494 </t>
  </si>
  <si>
    <t>94.86 </t>
  </si>
  <si>
    <t>1,107 </t>
  </si>
  <si>
    <t>1,167 </t>
  </si>
  <si>
    <t>95.02 </t>
  </si>
  <si>
    <t>305 </t>
  </si>
  <si>
    <t>321 </t>
  </si>
  <si>
    <t>24,876 </t>
  </si>
  <si>
    <t>26,119 </t>
  </si>
  <si>
    <t>96.54 </t>
  </si>
  <si>
    <t>1,675 </t>
  </si>
  <si>
    <t>1,735 </t>
  </si>
  <si>
    <t>1,000 </t>
  </si>
  <si>
    <t>91 </t>
  </si>
  <si>
    <t>22 </t>
  </si>
  <si>
    <t>94 </t>
  </si>
  <si>
    <t>34 </t>
  </si>
  <si>
    <t>45 </t>
  </si>
  <si>
    <t>9ZY - Centro de Investigación en Alimentación y Desarrollo, A.C.</t>
  </si>
  <si>
    <t>Otra</t>
  </si>
  <si>
    <t>0.32 </t>
  </si>
  <si>
    <t>1,060 </t>
  </si>
  <si>
    <t>3,352 </t>
  </si>
  <si>
    <t>Fin 1</t>
  </si>
  <si>
    <t>0.59 </t>
  </si>
  <si>
    <t>106,106.75 </t>
  </si>
  <si>
    <t>17,964,948.45 </t>
  </si>
  <si>
    <t>0.69 </t>
  </si>
  <si>
    <t>459 </t>
  </si>
  <si>
    <t>668 </t>
  </si>
  <si>
    <t>Actividad 6</t>
  </si>
  <si>
    <t>0.72 </t>
  </si>
  <si>
    <t>3,255,892 </t>
  </si>
  <si>
    <t>4,494,468 </t>
  </si>
  <si>
    <t>0.8 </t>
  </si>
  <si>
    <t>1,368 </t>
  </si>
  <si>
    <t>1,710 </t>
  </si>
  <si>
    <t>1.04 </t>
  </si>
  <si>
    <t>3.85 </t>
  </si>
  <si>
    <t>3.7 </t>
  </si>
  <si>
    <t>1.09 </t>
  </si>
  <si>
    <t>2,760 </t>
  </si>
  <si>
    <t>2,541 </t>
  </si>
  <si>
    <t>10,005 </t>
  </si>
  <si>
    <t>9,218 </t>
  </si>
  <si>
    <t>1.84 </t>
  </si>
  <si>
    <t>4,717 </t>
  </si>
  <si>
    <t>2,557 </t>
  </si>
  <si>
    <t>1.87 </t>
  </si>
  <si>
    <t>10,066 </t>
  </si>
  <si>
    <t>5,396 </t>
  </si>
  <si>
    <t>6.95 </t>
  </si>
  <si>
    <t>5,676 </t>
  </si>
  <si>
    <t>5,307 </t>
  </si>
  <si>
    <t>69.4 </t>
  </si>
  <si>
    <t>4,163 </t>
  </si>
  <si>
    <t>5,995 </t>
  </si>
  <si>
    <t>85 </t>
  </si>
  <si>
    <t>2,850 </t>
  </si>
  <si>
    <t>106,106,745.76 </t>
  </si>
  <si>
    <t>17,964,948,452.54 </t>
  </si>
  <si>
    <t>500 </t>
  </si>
  <si>
    <t>450 </t>
  </si>
  <si>
    <t>90.09 </t>
  </si>
  <si>
    <t>555 </t>
  </si>
  <si>
    <t>Fin 2</t>
  </si>
  <si>
    <t>21 </t>
  </si>
  <si>
    <t>40 </t>
  </si>
  <si>
    <t>6 </t>
  </si>
  <si>
    <t>46.67 </t>
  </si>
  <si>
    <t>280 </t>
  </si>
  <si>
    <t>24,099 </t>
  </si>
  <si>
    <t>22,751 </t>
  </si>
  <si>
    <t>66.67 </t>
  </si>
  <si>
    <t>8 </t>
  </si>
  <si>
    <t>12 </t>
  </si>
  <si>
    <t>1,800 </t>
  </si>
  <si>
    <t>7.3 </t>
  </si>
  <si>
    <t>632 </t>
  </si>
  <si>
    <t>589 </t>
  </si>
  <si>
    <t>94.9 </t>
  </si>
  <si>
    <t>931 </t>
  </si>
  <si>
    <t>981 </t>
  </si>
  <si>
    <t>10,950 </t>
  </si>
  <si>
    <t>7,600 </t>
  </si>
  <si>
    <t>300,000 </t>
  </si>
  <si>
    <t>405 </t>
  </si>
  <si>
    <t>Porcentaje de éxito de los investigadores que solicitan su primer ingreso al SIN</t>
  </si>
  <si>
    <t>Porcentaje de éxito de las solicitudes de investigadores que desean ingresar por primera ocasión al SIN</t>
  </si>
  <si>
    <t>55 </t>
  </si>
  <si>
    <t>2,940 </t>
  </si>
  <si>
    <t>5,345 </t>
  </si>
  <si>
    <t>7.22 </t>
  </si>
  <si>
    <t>25,000 </t>
  </si>
  <si>
    <t>23,316 </t>
  </si>
  <si>
    <t>Se refiere al porcentaje de dictámenes favorables emitidos a investigadores vigentes respecto al total de investigadores vigentes que solicitan renovación o modificación de su permanencia en el SIN</t>
  </si>
  <si>
    <t>85.02 </t>
  </si>
  <si>
    <t>4,987 </t>
  </si>
  <si>
    <t>5,866 </t>
  </si>
  <si>
    <t>35.06 </t>
  </si>
  <si>
    <t>1,466 </t>
  </si>
  <si>
    <t>4,181 </t>
  </si>
  <si>
    <t>53.85 </t>
  </si>
  <si>
    <t>26 </t>
  </si>
  <si>
    <t>65 </t>
  </si>
  <si>
    <t>13 </t>
  </si>
  <si>
    <t>81.29 </t>
  </si>
  <si>
    <t>139 </t>
  </si>
  <si>
    <t>171 </t>
  </si>
  <si>
    <t>669 </t>
  </si>
  <si>
    <t>704 </t>
  </si>
  <si>
    <t>1 </t>
  </si>
  <si>
    <t>264 </t>
  </si>
  <si>
    <t>43.33 </t>
  </si>
  <si>
    <t>260 </t>
  </si>
  <si>
    <t>600 </t>
  </si>
  <si>
    <t>94.12 </t>
  </si>
  <si>
    <t>1,600 </t>
  </si>
  <si>
    <t>1,700 </t>
  </si>
  <si>
    <t>98.08 </t>
  </si>
  <si>
    <t>255 </t>
  </si>
  <si>
    <t>98.46 </t>
  </si>
  <si>
    <t>256 </t>
  </si>
  <si>
    <t>98.48 </t>
  </si>
  <si>
    <t>105 </t>
  </si>
  <si>
    <t>Propósito 3</t>
  </si>
  <si>
    <t>20, 090.00</t>
  </si>
  <si>
    <t>19,591.643.29</t>
  </si>
  <si>
    <t>INDICADORES Y FRECUENCIA DE MEDICIÓN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</si>
</sst>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
    <numFmt numFmtId="165" formatCode="_-* #,##0_-;\-* #,##0_-;_-* &quot;-&quot;??_-;_-@_-"/>
  </numFmts>
  <fonts count="3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ahoma"/>
      <family val="2"/>
    </font>
    <font>
      <b/>
      <sz val="8"/>
      <color rgb="FFFFFFFF"/>
      <name val="Tahoma"/>
      <family val="2"/>
    </font>
    <font>
      <b/>
      <sz val="8"/>
      <color theme="1"/>
      <name val="Tahoma"/>
      <family val="2"/>
    </font>
    <font>
      <u/>
      <sz val="11"/>
      <color theme="10"/>
      <name val="Calibri"/>
      <family val="2"/>
      <scheme val="minor"/>
    </font>
    <font>
      <sz val="9"/>
      <color indexed="81"/>
      <name val="Tahoma"/>
      <family val="2"/>
    </font>
    <font>
      <b/>
      <sz val="9"/>
      <color indexed="81"/>
      <name val="Tahoma"/>
      <family val="2"/>
    </font>
    <font>
      <b/>
      <sz val="14"/>
      <color theme="1"/>
      <name val="Calibri"/>
      <family val="2"/>
      <scheme val="minor"/>
    </font>
    <font>
      <sz val="20"/>
      <color theme="1"/>
      <name val="Tahoma"/>
      <family val="2"/>
    </font>
    <font>
      <sz val="8"/>
      <name val="Soberana Sans"/>
    </font>
    <font>
      <b/>
      <sz val="8"/>
      <name val="Soberana Sans"/>
    </font>
    <font>
      <b/>
      <sz val="18"/>
      <color theme="1"/>
      <name val="Tahoma"/>
      <family val="2"/>
    </font>
    <font>
      <b/>
      <sz val="12"/>
      <color theme="1"/>
      <name val="Calibri"/>
      <family val="2"/>
      <scheme val="minor"/>
    </font>
    <font>
      <sz val="11"/>
      <name val="Calibri"/>
      <family val="2"/>
      <scheme val="minor"/>
    </font>
    <font>
      <sz val="11"/>
      <color theme="1"/>
      <name val="Arial"/>
      <family val="2"/>
    </font>
    <font>
      <sz val="11"/>
      <name val="Arial"/>
      <family val="2"/>
    </font>
    <font>
      <sz val="11"/>
      <name val="Calibri"/>
      <family val="2"/>
    </font>
    <font>
      <sz val="12"/>
      <color theme="1"/>
      <name val="Arial"/>
      <family val="2"/>
    </font>
    <font>
      <b/>
      <sz val="11"/>
      <color theme="8" tint="-0.499984740745262"/>
      <name val="Calibri"/>
      <family val="2"/>
      <scheme val="minor"/>
    </font>
  </fonts>
  <fills count="4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0080"/>
        <bgColor indexed="64"/>
      </patternFill>
    </fill>
    <fill>
      <patternFill patternType="solid">
        <fgColor rgb="FF99CCFF"/>
        <bgColor indexed="64"/>
      </patternFill>
    </fill>
    <fill>
      <patternFill patternType="solid">
        <fgColor rgb="FFFFFFCC"/>
        <bgColor indexed="64"/>
      </patternFill>
    </fill>
    <fill>
      <patternFill patternType="solid">
        <fgColor rgb="FFFFFFFF"/>
        <bgColor indexed="64"/>
      </patternFill>
    </fill>
    <fill>
      <patternFill patternType="solid">
        <fgColor rgb="FFC0C0C0"/>
        <bgColor indexed="64"/>
      </patternFill>
    </fill>
    <fill>
      <patternFill patternType="solid">
        <fgColor rgb="FF92D050"/>
        <bgColor indexed="64"/>
      </patternFill>
    </fill>
    <fill>
      <patternFill patternType="solid">
        <fgColor rgb="FF002060"/>
        <bgColor indexed="64"/>
      </patternFill>
    </fill>
    <fill>
      <patternFill patternType="solid">
        <fgColor theme="0"/>
        <bgColor indexed="64"/>
      </patternFill>
    </fill>
    <fill>
      <patternFill patternType="solid">
        <fgColor rgb="FFFFC000"/>
        <bgColor indexed="64"/>
      </patternFill>
    </fill>
    <fill>
      <patternFill patternType="solid">
        <fgColor theme="0" tint="-0.249977111117893"/>
        <bgColor indexed="64"/>
      </patternFill>
    </fill>
    <fill>
      <patternFill patternType="solid">
        <fgColor rgb="FFFFFF00"/>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rgb="FFFF0000"/>
        <bgColor indexed="64"/>
      </patternFill>
    </fill>
    <fill>
      <patternFill patternType="solid">
        <fgColor theme="9" tint="-0.249977111117893"/>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1"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179">
    <xf numFmtId="0" fontId="0" fillId="0" borderId="0" xfId="0"/>
    <xf numFmtId="0" fontId="18" fillId="0" borderId="0" xfId="0" applyFont="1"/>
    <xf numFmtId="0" fontId="18" fillId="36" borderId="10" xfId="0" applyFont="1" applyFill="1" applyBorder="1" applyAlignment="1">
      <alignment vertical="center" wrapText="1"/>
    </xf>
    <xf numFmtId="0" fontId="20" fillId="35" borderId="10" xfId="0" applyFont="1" applyFill="1" applyBorder="1" applyAlignment="1">
      <alignment horizontal="center" vertical="center" wrapText="1"/>
    </xf>
    <xf numFmtId="0" fontId="16" fillId="0" borderId="14"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14" xfId="0" applyFont="1" applyBorder="1" applyAlignment="1">
      <alignment horizontal="center" vertical="center"/>
    </xf>
    <xf numFmtId="0" fontId="0" fillId="0" borderId="0" xfId="0" applyAlignment="1">
      <alignment vertical="center"/>
    </xf>
    <xf numFmtId="0" fontId="16" fillId="0" borderId="14" xfId="0" applyFont="1" applyBorder="1" applyAlignment="1">
      <alignment vertical="center"/>
    </xf>
    <xf numFmtId="0" fontId="0" fillId="0" borderId="0" xfId="0" applyAlignment="1">
      <alignment vertical="center" wrapText="1"/>
    </xf>
    <xf numFmtId="0" fontId="0" fillId="0" borderId="14" xfId="0" applyBorder="1" applyAlignment="1">
      <alignment horizontal="center" vertical="center" wrapText="1"/>
    </xf>
    <xf numFmtId="2" fontId="0" fillId="0" borderId="14" xfId="0" applyNumberFormat="1" applyBorder="1" applyAlignment="1">
      <alignment horizontal="center" vertical="center" wrapText="1"/>
    </xf>
    <xf numFmtId="0" fontId="0" fillId="0" borderId="14" xfId="0" applyBorder="1" applyAlignment="1">
      <alignment horizontal="center" vertical="center"/>
    </xf>
    <xf numFmtId="2" fontId="0" fillId="0" borderId="0" xfId="0" applyNumberFormat="1"/>
    <xf numFmtId="0" fontId="0" fillId="0" borderId="14" xfId="0" quotePrefix="1" applyBorder="1" applyAlignment="1">
      <alignment horizontal="center" vertical="center"/>
    </xf>
    <xf numFmtId="2" fontId="0" fillId="0" borderId="0" xfId="0" applyNumberFormat="1" applyAlignment="1">
      <alignment vertical="center"/>
    </xf>
    <xf numFmtId="2" fontId="17" fillId="0" borderId="0" xfId="0" applyNumberFormat="1" applyFont="1" applyAlignment="1">
      <alignment vertical="center"/>
    </xf>
    <xf numFmtId="0" fontId="0" fillId="38" borderId="14" xfId="0" quotePrefix="1" applyFill="1" applyBorder="1" applyAlignment="1">
      <alignment horizontal="center" vertical="center"/>
    </xf>
    <xf numFmtId="0" fontId="0" fillId="0" borderId="0" xfId="0" applyAlignment="1">
      <alignment horizontal="right" vertical="center"/>
    </xf>
    <xf numFmtId="164" fontId="0" fillId="0" borderId="14" xfId="0" applyNumberFormat="1" applyBorder="1" applyAlignment="1">
      <alignment horizontal="center" vertical="center"/>
    </xf>
    <xf numFmtId="0" fontId="21" fillId="0" borderId="0" xfId="42" applyAlignment="1">
      <alignment vertical="center"/>
    </xf>
    <xf numFmtId="0" fontId="16" fillId="0" borderId="14" xfId="0" applyFont="1" applyBorder="1" applyAlignment="1">
      <alignment horizontal="center" vertical="center"/>
    </xf>
    <xf numFmtId="0" fontId="16" fillId="0" borderId="14" xfId="0" applyFont="1" applyBorder="1" applyAlignment="1">
      <alignment horizontal="center" vertical="center" wrapText="1"/>
    </xf>
    <xf numFmtId="0" fontId="16" fillId="0" borderId="14" xfId="0" applyFont="1" applyBorder="1" applyAlignment="1">
      <alignment horizontal="center" vertical="center"/>
    </xf>
    <xf numFmtId="0" fontId="24" fillId="0" borderId="0" xfId="0" applyFont="1" applyAlignment="1">
      <alignment vertical="center"/>
    </xf>
    <xf numFmtId="0" fontId="0" fillId="0" borderId="0" xfId="0" applyAlignment="1">
      <alignment horizontal="left" vertical="center" wrapText="1"/>
    </xf>
    <xf numFmtId="0" fontId="16" fillId="0" borderId="14" xfId="0" applyFont="1" applyBorder="1" applyAlignment="1">
      <alignment horizontal="center" vertical="center"/>
    </xf>
    <xf numFmtId="0" fontId="16" fillId="0" borderId="14" xfId="0" applyFont="1" applyBorder="1" applyAlignment="1">
      <alignment horizontal="center" vertical="center" wrapText="1"/>
    </xf>
    <xf numFmtId="0" fontId="21" fillId="0" borderId="0" xfId="42" applyAlignment="1">
      <alignment horizontal="center" vertical="center" wrapText="1"/>
    </xf>
    <xf numFmtId="0" fontId="21" fillId="36" borderId="10" xfId="42" applyFill="1" applyBorder="1" applyAlignment="1">
      <alignment horizontal="center" vertical="center" wrapText="1"/>
    </xf>
    <xf numFmtId="0" fontId="0" fillId="0" borderId="14" xfId="0" applyBorder="1" applyAlignment="1">
      <alignment vertical="center"/>
    </xf>
    <xf numFmtId="0" fontId="0" fillId="38" borderId="14" xfId="0" applyFill="1" applyBorder="1" applyAlignment="1">
      <alignment horizontal="center" vertical="center"/>
    </xf>
    <xf numFmtId="0" fontId="0" fillId="0" borderId="0" xfId="0" applyAlignment="1">
      <alignment horizontal="left" vertical="top"/>
    </xf>
    <xf numFmtId="0" fontId="18" fillId="36" borderId="14" xfId="0" applyFont="1" applyFill="1" applyBorder="1" applyAlignment="1">
      <alignment horizontal="left" vertical="top" wrapText="1"/>
    </xf>
    <xf numFmtId="1" fontId="0" fillId="0" borderId="14" xfId="0" applyNumberFormat="1" applyBorder="1" applyAlignment="1">
      <alignment horizontal="center" vertical="center"/>
    </xf>
    <xf numFmtId="1" fontId="0" fillId="38" borderId="14" xfId="0" applyNumberFormat="1" applyFill="1" applyBorder="1" applyAlignment="1">
      <alignment horizontal="center" vertical="center"/>
    </xf>
    <xf numFmtId="0" fontId="0" fillId="0" borderId="15" xfId="0" applyBorder="1" applyAlignment="1">
      <alignment vertical="center" wrapText="1"/>
    </xf>
    <xf numFmtId="14" fontId="0" fillId="0" borderId="0" xfId="0" applyNumberFormat="1" applyAlignment="1">
      <alignment vertical="center"/>
    </xf>
    <xf numFmtId="0" fontId="0" fillId="0" borderId="14" xfId="0" applyBorder="1"/>
    <xf numFmtId="14" fontId="0" fillId="0" borderId="14" xfId="0" applyNumberFormat="1" applyBorder="1"/>
    <xf numFmtId="0" fontId="0" fillId="0" borderId="14" xfId="0" applyBorder="1" applyAlignment="1">
      <alignment horizontal="left" vertical="top"/>
    </xf>
    <xf numFmtId="1" fontId="0" fillId="0" borderId="14" xfId="0" applyNumberFormat="1" applyBorder="1" applyAlignment="1">
      <alignment horizontal="center" vertical="center" wrapText="1"/>
    </xf>
    <xf numFmtId="1" fontId="0" fillId="38" borderId="14" xfId="0" applyNumberFormat="1" applyFill="1" applyBorder="1" applyAlignment="1">
      <alignment horizontal="center" vertical="center" wrapText="1"/>
    </xf>
    <xf numFmtId="0" fontId="19" fillId="33" borderId="11" xfId="0" applyFont="1" applyFill="1" applyBorder="1" applyAlignment="1">
      <alignment horizontal="center" vertical="center" wrapText="1"/>
    </xf>
    <xf numFmtId="0" fontId="19" fillId="33" borderId="12" xfId="0" applyFont="1" applyFill="1" applyBorder="1" applyAlignment="1">
      <alignment horizontal="center" vertical="center" wrapText="1"/>
    </xf>
    <xf numFmtId="0" fontId="19" fillId="33" borderId="13" xfId="0" applyFont="1" applyFill="1" applyBorder="1" applyAlignment="1">
      <alignment horizontal="center" vertical="center" wrapText="1"/>
    </xf>
    <xf numFmtId="0" fontId="20" fillId="34" borderId="11" xfId="0" applyFont="1" applyFill="1" applyBorder="1" applyAlignment="1">
      <alignment horizontal="center" vertical="center" wrapText="1"/>
    </xf>
    <xf numFmtId="0" fontId="20" fillId="34" borderId="12" xfId="0" applyFont="1" applyFill="1" applyBorder="1" applyAlignment="1">
      <alignment horizontal="center" vertical="center" wrapText="1"/>
    </xf>
    <xf numFmtId="0" fontId="20" fillId="34" borderId="13" xfId="0" applyFont="1" applyFill="1" applyBorder="1" applyAlignment="1">
      <alignment horizontal="center" vertical="center" wrapText="1"/>
    </xf>
    <xf numFmtId="0" fontId="25" fillId="0" borderId="11" xfId="0" applyFont="1" applyBorder="1" applyAlignment="1">
      <alignment vertical="center" wrapText="1"/>
    </xf>
    <xf numFmtId="0" fontId="25" fillId="0" borderId="12" xfId="0" applyFont="1" applyBorder="1" applyAlignment="1">
      <alignment vertical="center" wrapText="1"/>
    </xf>
    <xf numFmtId="0" fontId="25" fillId="0" borderId="13" xfId="0" applyFont="1" applyBorder="1" applyAlignment="1">
      <alignment vertical="center" wrapText="1"/>
    </xf>
    <xf numFmtId="0" fontId="0" fillId="0" borderId="14" xfId="0" applyBorder="1" applyAlignment="1">
      <alignment horizontal="left" vertical="center"/>
    </xf>
    <xf numFmtId="0" fontId="13" fillId="39" borderId="14" xfId="0" applyFont="1" applyFill="1" applyBorder="1" applyAlignment="1">
      <alignment horizontal="center" vertical="center"/>
    </xf>
    <xf numFmtId="0" fontId="0" fillId="0" borderId="15" xfId="0" applyBorder="1" applyAlignment="1">
      <alignment horizontal="left" vertical="center" wrapText="1"/>
    </xf>
    <xf numFmtId="0" fontId="0" fillId="0" borderId="0" xfId="0" applyAlignment="1">
      <alignment horizontal="left" vertical="center" wrapText="1"/>
    </xf>
    <xf numFmtId="0" fontId="0" fillId="0" borderId="16" xfId="0" applyBorder="1" applyAlignment="1">
      <alignment horizontal="left" vertical="center"/>
    </xf>
    <xf numFmtId="0" fontId="0" fillId="0" borderId="17" xfId="0" applyBorder="1" applyAlignment="1">
      <alignment horizontal="left" vertical="center"/>
    </xf>
    <xf numFmtId="0" fontId="0" fillId="0" borderId="18" xfId="0" applyBorder="1" applyAlignment="1">
      <alignment horizontal="left" vertical="center"/>
    </xf>
    <xf numFmtId="0" fontId="16" fillId="0" borderId="14" xfId="0" applyFont="1" applyBorder="1" applyAlignment="1">
      <alignment horizontal="center" vertical="center"/>
    </xf>
    <xf numFmtId="0" fontId="16" fillId="0" borderId="14" xfId="0" applyFont="1" applyBorder="1" applyAlignment="1">
      <alignment horizontal="center" vertical="center" wrapText="1"/>
    </xf>
    <xf numFmtId="0" fontId="0" fillId="0" borderId="19" xfId="0" quotePrefix="1" applyBorder="1" applyAlignment="1">
      <alignment horizontal="center" vertical="center"/>
    </xf>
    <xf numFmtId="0" fontId="0" fillId="0" borderId="20" xfId="0" quotePrefix="1" applyBorder="1" applyAlignment="1">
      <alignment horizontal="center" vertical="center"/>
    </xf>
    <xf numFmtId="0" fontId="0" fillId="0" borderId="21" xfId="0" quotePrefix="1" applyBorder="1" applyAlignment="1">
      <alignment horizontal="center" vertical="center"/>
    </xf>
    <xf numFmtId="0" fontId="16" fillId="0" borderId="19" xfId="0" applyFont="1" applyBorder="1" applyAlignment="1">
      <alignment horizontal="center" vertical="center"/>
    </xf>
    <xf numFmtId="0" fontId="16" fillId="0" borderId="20" xfId="0" applyFont="1" applyBorder="1" applyAlignment="1">
      <alignment horizontal="center" vertical="center"/>
    </xf>
    <xf numFmtId="0" fontId="16" fillId="0" borderId="21" xfId="0" applyFont="1" applyBorder="1" applyAlignment="1">
      <alignment horizontal="center" vertical="center"/>
    </xf>
    <xf numFmtId="0" fontId="16" fillId="0" borderId="14" xfId="0" applyFont="1" applyBorder="1" applyAlignment="1">
      <alignment horizontal="left" vertical="center"/>
    </xf>
    <xf numFmtId="0" fontId="0" fillId="43" borderId="14" xfId="0" applyFill="1" applyBorder="1" applyAlignment="1">
      <alignment horizontal="center" vertical="center"/>
    </xf>
    <xf numFmtId="2" fontId="0" fillId="38" borderId="14" xfId="0" applyNumberFormat="1" applyFill="1" applyBorder="1" applyAlignment="1">
      <alignment horizontal="center" vertical="center" wrapText="1"/>
    </xf>
    <xf numFmtId="164" fontId="0" fillId="38" borderId="14" xfId="0" applyNumberFormat="1" applyFill="1" applyBorder="1" applyAlignment="1">
      <alignment horizontal="center" vertical="center"/>
    </xf>
    <xf numFmtId="0" fontId="28" fillId="0" borderId="11" xfId="0" applyFont="1" applyBorder="1" applyAlignment="1">
      <alignment horizontal="right" vertical="center" wrapText="1"/>
    </xf>
    <xf numFmtId="0" fontId="28" fillId="0" borderId="13" xfId="0" applyFont="1" applyBorder="1" applyAlignment="1">
      <alignment horizontal="right" vertical="center" wrapText="1"/>
    </xf>
    <xf numFmtId="0" fontId="0" fillId="0" borderId="0" xfId="0" applyAlignment="1">
      <alignment horizontal="left"/>
    </xf>
    <xf numFmtId="0" fontId="0" fillId="0" borderId="15" xfId="0" applyBorder="1" applyAlignment="1">
      <alignment horizontal="center" vertical="center" wrapText="1"/>
    </xf>
    <xf numFmtId="0" fontId="0" fillId="0" borderId="0" xfId="0" applyBorder="1" applyAlignment="1">
      <alignment horizontal="center" vertical="center" wrapText="1"/>
    </xf>
    <xf numFmtId="0" fontId="21" fillId="0" borderId="0" xfId="42" applyBorder="1" applyAlignment="1">
      <alignment horizontal="center" vertical="center" wrapText="1"/>
    </xf>
    <xf numFmtId="0" fontId="13" fillId="39" borderId="0" xfId="0" applyFont="1" applyFill="1" applyAlignment="1">
      <alignment horizontal="center" vertical="center"/>
    </xf>
    <xf numFmtId="0" fontId="16" fillId="0" borderId="19" xfId="0" applyFont="1" applyBorder="1" applyAlignment="1">
      <alignment horizontal="center" vertical="center" wrapText="1"/>
    </xf>
    <xf numFmtId="0" fontId="0" fillId="0" borderId="14" xfId="0" applyBorder="1" applyAlignment="1">
      <alignment horizontal="left" vertical="center" wrapText="1"/>
    </xf>
    <xf numFmtId="0" fontId="13" fillId="39" borderId="22" xfId="0" applyFont="1" applyFill="1" applyBorder="1" applyAlignment="1">
      <alignment horizontal="center" vertical="center"/>
    </xf>
    <xf numFmtId="0" fontId="29" fillId="44" borderId="14" xfId="0" applyFont="1" applyFill="1" applyBorder="1" applyAlignment="1">
      <alignment horizontal="center" vertical="top" wrapText="1"/>
    </xf>
    <xf numFmtId="0" fontId="29" fillId="44" borderId="14" xfId="0" applyFont="1" applyFill="1" applyBorder="1" applyAlignment="1">
      <alignment horizontal="left" vertical="top" wrapText="1"/>
    </xf>
    <xf numFmtId="0" fontId="29" fillId="40" borderId="14" xfId="0" applyFont="1" applyFill="1" applyBorder="1" applyAlignment="1">
      <alignment horizontal="center" vertical="center" wrapText="1"/>
    </xf>
    <xf numFmtId="0" fontId="30" fillId="0" borderId="14" xfId="0" applyFont="1" applyBorder="1" applyAlignment="1">
      <alignment horizontal="left" vertical="top" wrapText="1"/>
    </xf>
    <xf numFmtId="2" fontId="0" fillId="0" borderId="14" xfId="0" applyNumberFormat="1" applyFont="1" applyFill="1" applyBorder="1" applyAlignment="1">
      <alignment horizontal="center" vertical="center"/>
    </xf>
    <xf numFmtId="4" fontId="0" fillId="40" borderId="14" xfId="0" applyNumberFormat="1" applyFont="1" applyFill="1" applyBorder="1" applyAlignment="1">
      <alignment horizontal="center" vertical="center"/>
    </xf>
    <xf numFmtId="0" fontId="30" fillId="0" borderId="14" xfId="0" applyFont="1" applyBorder="1" applyAlignment="1">
      <alignment vertical="top" wrapText="1"/>
    </xf>
    <xf numFmtId="2" fontId="31" fillId="40" borderId="14" xfId="0" applyNumberFormat="1" applyFont="1" applyFill="1" applyBorder="1" applyAlignment="1">
      <alignment horizontal="center" vertical="center"/>
    </xf>
    <xf numFmtId="0" fontId="32" fillId="0" borderId="14" xfId="0" applyFont="1" applyFill="1" applyBorder="1" applyAlignment="1">
      <alignment horizontal="center" vertical="center" wrapText="1"/>
    </xf>
    <xf numFmtId="9" fontId="32" fillId="40" borderId="14" xfId="43" applyNumberFormat="1" applyFont="1" applyFill="1" applyBorder="1" applyAlignment="1">
      <alignment horizontal="center" vertical="center" wrapText="1"/>
    </xf>
    <xf numFmtId="0" fontId="32" fillId="40" borderId="14" xfId="0" applyFont="1" applyFill="1" applyBorder="1" applyAlignment="1">
      <alignment horizontal="center" vertical="center" wrapText="1"/>
    </xf>
    <xf numFmtId="0" fontId="0" fillId="0" borderId="14" xfId="0" applyFont="1" applyFill="1" applyBorder="1" applyAlignment="1">
      <alignment horizontal="left" vertical="center"/>
    </xf>
    <xf numFmtId="3" fontId="0" fillId="40" borderId="14" xfId="0" applyNumberFormat="1" applyFont="1" applyFill="1" applyBorder="1" applyAlignment="1">
      <alignment horizontal="left" vertical="center"/>
    </xf>
    <xf numFmtId="3" fontId="0" fillId="0" borderId="14" xfId="0" applyNumberFormat="1" applyBorder="1" applyAlignment="1">
      <alignment horizontal="center" vertical="center"/>
    </xf>
    <xf numFmtId="0" fontId="0" fillId="0" borderId="14" xfId="0" applyFont="1" applyBorder="1" applyAlignment="1">
      <alignment horizontal="center" vertical="center"/>
    </xf>
    <xf numFmtId="3" fontId="0" fillId="0" borderId="14" xfId="0" applyNumberFormat="1" applyFont="1" applyBorder="1" applyAlignment="1">
      <alignment horizontal="center" vertical="center"/>
    </xf>
    <xf numFmtId="165" fontId="0" fillId="40" borderId="14" xfId="43" applyNumberFormat="1" applyFont="1" applyFill="1" applyBorder="1" applyAlignment="1">
      <alignment horizontal="center" vertical="center"/>
    </xf>
    <xf numFmtId="2" fontId="33" fillId="0" borderId="14" xfId="44" applyNumberFormat="1" applyFont="1" applyFill="1" applyBorder="1" applyAlignment="1">
      <alignment horizontal="center" vertical="center" wrapText="1"/>
    </xf>
    <xf numFmtId="0" fontId="33" fillId="0" borderId="14" xfId="0" applyFont="1" applyFill="1" applyBorder="1" applyAlignment="1">
      <alignment horizontal="center" vertical="center" wrapText="1"/>
    </xf>
    <xf numFmtId="0" fontId="0" fillId="0" borderId="14" xfId="0" applyFill="1" applyBorder="1" applyAlignment="1">
      <alignment horizontal="center" vertical="center" wrapText="1"/>
    </xf>
    <xf numFmtId="164" fontId="33" fillId="0" borderId="14" xfId="0" applyNumberFormat="1" applyFont="1" applyFill="1" applyBorder="1" applyAlignment="1">
      <alignment horizontal="center" vertical="center" wrapText="1"/>
    </xf>
    <xf numFmtId="0" fontId="0" fillId="40" borderId="14" xfId="0" applyFill="1" applyBorder="1" applyAlignment="1">
      <alignment horizontal="center" vertical="center"/>
    </xf>
    <xf numFmtId="4" fontId="0" fillId="40" borderId="14" xfId="0" applyNumberFormat="1" applyFill="1" applyBorder="1" applyAlignment="1">
      <alignment horizontal="center" vertical="center"/>
    </xf>
    <xf numFmtId="10" fontId="0" fillId="40" borderId="14" xfId="0" applyNumberFormat="1" applyFill="1" applyBorder="1" applyAlignment="1">
      <alignment horizontal="center" vertical="center"/>
    </xf>
    <xf numFmtId="2" fontId="0" fillId="40" borderId="14" xfId="0" applyNumberFormat="1" applyFill="1" applyBorder="1" applyAlignment="1">
      <alignment horizontal="center" vertical="center"/>
    </xf>
    <xf numFmtId="9" fontId="0" fillId="40" borderId="14" xfId="0" applyNumberFormat="1" applyFill="1" applyBorder="1" applyAlignment="1">
      <alignment horizontal="center" vertical="center"/>
    </xf>
    <xf numFmtId="3" fontId="0" fillId="40" borderId="14" xfId="0" applyNumberFormat="1" applyFill="1" applyBorder="1" applyAlignment="1">
      <alignment horizontal="center" vertical="center"/>
    </xf>
    <xf numFmtId="2" fontId="34" fillId="40" borderId="14" xfId="0" applyNumberFormat="1" applyFont="1" applyFill="1" applyBorder="1" applyAlignment="1">
      <alignment horizontal="center" vertical="center"/>
    </xf>
    <xf numFmtId="4" fontId="34" fillId="40" borderId="14" xfId="0" applyNumberFormat="1" applyFont="1" applyFill="1" applyBorder="1" applyAlignment="1">
      <alignment horizontal="center" vertical="center"/>
    </xf>
    <xf numFmtId="2" fontId="0" fillId="0" borderId="14" xfId="0" applyNumberFormat="1" applyBorder="1" applyAlignment="1">
      <alignment horizontal="center" vertical="center"/>
    </xf>
    <xf numFmtId="0" fontId="30" fillId="0" borderId="14" xfId="0" applyFont="1" applyBorder="1" applyAlignment="1">
      <alignment horizontal="center" vertical="center" wrapText="1"/>
    </xf>
    <xf numFmtId="0" fontId="30" fillId="0" borderId="14" xfId="0" applyFont="1" applyBorder="1" applyAlignment="1">
      <alignment horizontal="center" vertical="center"/>
    </xf>
    <xf numFmtId="0" fontId="30" fillId="40" borderId="14" xfId="0" applyFont="1" applyFill="1" applyBorder="1" applyAlignment="1">
      <alignment horizontal="center" vertical="center" wrapText="1"/>
    </xf>
    <xf numFmtId="4" fontId="30" fillId="0" borderId="14" xfId="0" applyNumberFormat="1" applyFont="1" applyBorder="1" applyAlignment="1">
      <alignment horizontal="center" vertical="center"/>
    </xf>
    <xf numFmtId="0" fontId="0" fillId="40" borderId="14" xfId="0" applyFill="1" applyBorder="1" applyAlignment="1">
      <alignment horizontal="center" wrapText="1"/>
    </xf>
    <xf numFmtId="0" fontId="30" fillId="40" borderId="14" xfId="0" applyFont="1" applyFill="1" applyBorder="1" applyAlignment="1">
      <alignment horizontal="center" wrapText="1"/>
    </xf>
    <xf numFmtId="4" fontId="0" fillId="0" borderId="14" xfId="0" applyNumberFormat="1" applyBorder="1" applyAlignment="1">
      <alignment horizontal="center" vertical="center"/>
    </xf>
    <xf numFmtId="0" fontId="14" fillId="0" borderId="14" xfId="0" applyFont="1" applyBorder="1" applyAlignment="1">
      <alignment horizontal="center" vertical="center"/>
    </xf>
    <xf numFmtId="0" fontId="35" fillId="0" borderId="14" xfId="0" applyFont="1" applyBorder="1" applyAlignment="1">
      <alignment horizontal="center" vertical="center"/>
    </xf>
    <xf numFmtId="0" fontId="0" fillId="45" borderId="14" xfId="0" applyFill="1" applyBorder="1" applyAlignment="1">
      <alignment horizontal="left" vertical="top" wrapText="1"/>
    </xf>
    <xf numFmtId="0" fontId="0" fillId="0" borderId="14" xfId="0" applyBorder="1" applyAlignment="1">
      <alignment horizontal="left" vertical="top" wrapText="1"/>
    </xf>
    <xf numFmtId="0" fontId="30" fillId="0" borderId="14" xfId="0" applyFont="1" applyBorder="1" applyAlignment="1">
      <alignment horizontal="left" vertical="top"/>
    </xf>
    <xf numFmtId="0" fontId="0" fillId="45" borderId="14" xfId="0" applyFill="1" applyBorder="1" applyAlignment="1">
      <alignment horizontal="left" vertical="top"/>
    </xf>
    <xf numFmtId="2" fontId="0" fillId="45" borderId="14" xfId="0" applyNumberFormat="1" applyFill="1" applyBorder="1" applyAlignment="1">
      <alignment horizontal="left" vertical="top"/>
    </xf>
    <xf numFmtId="4" fontId="0" fillId="45" borderId="14" xfId="0" applyNumberFormat="1" applyFill="1" applyBorder="1" applyAlignment="1">
      <alignment horizontal="left" vertical="top"/>
    </xf>
    <xf numFmtId="2" fontId="0" fillId="45" borderId="14" xfId="0" applyNumberFormat="1" applyFont="1" applyFill="1" applyBorder="1" applyAlignment="1">
      <alignment horizontal="left" vertical="top"/>
    </xf>
    <xf numFmtId="0" fontId="0" fillId="45" borderId="14" xfId="0" applyFont="1" applyFill="1" applyBorder="1" applyAlignment="1">
      <alignment horizontal="left" vertical="top"/>
    </xf>
    <xf numFmtId="3" fontId="0" fillId="45" borderId="14" xfId="0" applyNumberFormat="1" applyFont="1" applyFill="1" applyBorder="1" applyAlignment="1">
      <alignment horizontal="left" vertical="top"/>
    </xf>
    <xf numFmtId="2" fontId="0" fillId="45" borderId="14" xfId="0" applyNumberFormat="1" applyFill="1" applyBorder="1" applyAlignment="1">
      <alignment horizontal="left" vertical="top" wrapText="1"/>
    </xf>
    <xf numFmtId="43" fontId="0" fillId="45" borderId="14" xfId="43" applyFont="1" applyFill="1" applyBorder="1" applyAlignment="1">
      <alignment horizontal="left" vertical="top"/>
    </xf>
    <xf numFmtId="2" fontId="0" fillId="41" borderId="14" xfId="0" applyNumberFormat="1" applyFill="1" applyBorder="1" applyAlignment="1">
      <alignment horizontal="left" vertical="top"/>
    </xf>
    <xf numFmtId="2" fontId="0" fillId="41" borderId="14" xfId="0" applyNumberFormat="1" applyFont="1" applyFill="1" applyBorder="1" applyAlignment="1">
      <alignment horizontal="left" vertical="top"/>
    </xf>
    <xf numFmtId="43" fontId="0" fillId="45" borderId="14" xfId="43" applyFont="1" applyFill="1" applyBorder="1" applyAlignment="1">
      <alignment horizontal="left" vertical="top" wrapText="1"/>
    </xf>
    <xf numFmtId="0" fontId="0" fillId="0" borderId="14" xfId="0" applyFont="1" applyBorder="1" applyAlignment="1">
      <alignment horizontal="left" vertical="top" wrapText="1"/>
    </xf>
    <xf numFmtId="0" fontId="0" fillId="36" borderId="14" xfId="0" applyFont="1" applyFill="1" applyBorder="1" applyAlignment="1">
      <alignment horizontal="left" vertical="top" wrapText="1"/>
    </xf>
    <xf numFmtId="0" fontId="0" fillId="38" borderId="14"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46" borderId="14" xfId="0" applyFont="1" applyFill="1" applyBorder="1" applyAlignment="1">
      <alignment horizontal="center" vertical="center" wrapText="1"/>
    </xf>
    <xf numFmtId="0" fontId="0" fillId="42" borderId="14" xfId="0" applyFont="1" applyFill="1" applyBorder="1" applyAlignment="1">
      <alignment horizontal="left" vertical="top"/>
    </xf>
    <xf numFmtId="0" fontId="14" fillId="42" borderId="14" xfId="0" applyFont="1" applyFill="1" applyBorder="1" applyAlignment="1">
      <alignment horizontal="left" vertical="top"/>
    </xf>
    <xf numFmtId="0" fontId="0" fillId="38" borderId="14" xfId="0" applyFont="1" applyFill="1" applyBorder="1" applyAlignment="1">
      <alignment vertical="center"/>
    </xf>
    <xf numFmtId="3" fontId="0" fillId="0" borderId="14" xfId="0" applyNumberFormat="1" applyFont="1" applyBorder="1" applyAlignment="1">
      <alignment vertical="center"/>
    </xf>
    <xf numFmtId="0" fontId="0" fillId="0" borderId="14" xfId="0" applyFont="1" applyFill="1" applyBorder="1" applyAlignment="1">
      <alignment horizontal="center" vertical="center"/>
    </xf>
    <xf numFmtId="3" fontId="0" fillId="0" borderId="14" xfId="0" applyNumberFormat="1" applyFont="1" applyFill="1" applyBorder="1" applyAlignment="1">
      <alignment horizontal="center" vertical="center"/>
    </xf>
    <xf numFmtId="0" fontId="0" fillId="0" borderId="14" xfId="0" applyFont="1" applyBorder="1" applyAlignment="1">
      <alignment vertical="center"/>
    </xf>
    <xf numFmtId="4" fontId="0" fillId="0" borderId="14" xfId="0" applyNumberFormat="1" applyFont="1" applyFill="1" applyBorder="1" applyAlignment="1">
      <alignment horizontal="center" vertical="center"/>
    </xf>
    <xf numFmtId="0" fontId="0" fillId="43" borderId="14" xfId="0" applyFont="1" applyFill="1" applyBorder="1" applyAlignment="1">
      <alignment horizontal="center" vertical="center"/>
    </xf>
    <xf numFmtId="0" fontId="0" fillId="46" borderId="14" xfId="0" applyFont="1" applyFill="1" applyBorder="1" applyAlignment="1">
      <alignment horizontal="center" vertical="center"/>
    </xf>
    <xf numFmtId="10" fontId="0" fillId="38" borderId="14" xfId="44" applyNumberFormat="1" applyFont="1" applyFill="1" applyBorder="1" applyAlignment="1">
      <alignment horizontal="center" vertical="center" wrapText="1"/>
    </xf>
    <xf numFmtId="10" fontId="0" fillId="0" borderId="14" xfId="44" applyNumberFormat="1" applyFont="1" applyFill="1" applyBorder="1" applyAlignment="1">
      <alignment horizontal="center" vertical="center" wrapText="1"/>
    </xf>
    <xf numFmtId="9" fontId="0" fillId="38" borderId="14" xfId="44" applyFont="1" applyFill="1" applyBorder="1" applyAlignment="1">
      <alignment horizontal="center" vertical="center" wrapText="1"/>
    </xf>
    <xf numFmtId="10" fontId="0" fillId="0" borderId="14" xfId="44" applyNumberFormat="1" applyFont="1" applyFill="1" applyBorder="1" applyAlignment="1">
      <alignment horizontal="center" vertical="center"/>
    </xf>
    <xf numFmtId="10" fontId="0" fillId="38" borderId="14" xfId="44" applyNumberFormat="1" applyFont="1" applyFill="1" applyBorder="1" applyAlignment="1">
      <alignment horizontal="center" vertical="center"/>
    </xf>
    <xf numFmtId="9" fontId="0" fillId="0" borderId="14" xfId="44" applyFont="1" applyFill="1" applyBorder="1" applyAlignment="1">
      <alignment horizontal="center" vertical="center"/>
    </xf>
    <xf numFmtId="9" fontId="0" fillId="47" borderId="14" xfId="44" applyFont="1" applyFill="1" applyBorder="1" applyAlignment="1">
      <alignment horizontal="center" vertical="top"/>
    </xf>
    <xf numFmtId="3" fontId="0" fillId="0" borderId="14" xfId="0" applyNumberFormat="1" applyFont="1" applyBorder="1" applyAlignment="1">
      <alignment horizontal="right" vertical="top"/>
    </xf>
    <xf numFmtId="10" fontId="0" fillId="0" borderId="14" xfId="44" applyNumberFormat="1" applyFont="1" applyBorder="1" applyAlignment="1">
      <alignment horizontal="right" vertical="top"/>
    </xf>
    <xf numFmtId="0" fontId="0" fillId="45" borderId="14" xfId="0" applyFill="1" applyBorder="1" applyAlignment="1">
      <alignment horizontal="center" vertical="top" wrapText="1"/>
    </xf>
    <xf numFmtId="0" fontId="0" fillId="45" borderId="14" xfId="0" applyFill="1" applyBorder="1" applyAlignment="1">
      <alignment horizontal="center" vertical="top"/>
    </xf>
    <xf numFmtId="2" fontId="0" fillId="45" borderId="14" xfId="0" applyNumberFormat="1" applyFill="1" applyBorder="1" applyAlignment="1">
      <alignment horizontal="center" vertical="top"/>
    </xf>
    <xf numFmtId="4" fontId="0" fillId="45" borderId="14" xfId="0" applyNumberFormat="1" applyFill="1" applyBorder="1" applyAlignment="1">
      <alignment horizontal="center" vertical="top"/>
    </xf>
    <xf numFmtId="2" fontId="0" fillId="45" borderId="14" xfId="0" applyNumberFormat="1" applyFill="1" applyBorder="1" applyAlignment="1">
      <alignment horizontal="center" vertical="top" wrapText="1"/>
    </xf>
    <xf numFmtId="43" fontId="0" fillId="45" borderId="14" xfId="43" applyFont="1" applyFill="1" applyBorder="1" applyAlignment="1">
      <alignment horizontal="center" vertical="top"/>
    </xf>
    <xf numFmtId="43" fontId="0" fillId="45" borderId="14" xfId="43" applyFont="1" applyFill="1" applyBorder="1" applyAlignment="1">
      <alignment horizontal="center" vertical="top" wrapText="1"/>
    </xf>
    <xf numFmtId="2" fontId="0" fillId="45" borderId="14" xfId="43" applyNumberFormat="1" applyFont="1" applyFill="1" applyBorder="1" applyAlignment="1">
      <alignment horizontal="center" vertical="top"/>
    </xf>
    <xf numFmtId="0" fontId="0" fillId="0" borderId="14" xfId="0" applyBorder="1" applyAlignment="1">
      <alignment horizontal="center" vertical="top" wrapText="1"/>
    </xf>
    <xf numFmtId="0" fontId="0" fillId="0" borderId="14" xfId="0" applyBorder="1" applyAlignment="1">
      <alignment horizontal="center" vertical="top"/>
    </xf>
    <xf numFmtId="0" fontId="0" fillId="40" borderId="14" xfId="0" applyFill="1" applyBorder="1" applyAlignment="1">
      <alignment horizontal="center" vertical="top" wrapText="1"/>
    </xf>
    <xf numFmtId="0" fontId="30" fillId="0" borderId="14" xfId="0" applyFont="1" applyBorder="1" applyAlignment="1">
      <alignment horizontal="center" vertical="top" wrapText="1"/>
    </xf>
    <xf numFmtId="0" fontId="30" fillId="0" borderId="14" xfId="0" applyFont="1" applyBorder="1" applyAlignment="1">
      <alignment horizontal="center" vertical="top"/>
    </xf>
    <xf numFmtId="0" fontId="30" fillId="40" borderId="14" xfId="0" applyFont="1" applyFill="1" applyBorder="1" applyAlignment="1">
      <alignment horizontal="center" vertical="top" wrapText="1"/>
    </xf>
    <xf numFmtId="0" fontId="35" fillId="0" borderId="14" xfId="0" applyFont="1" applyBorder="1" applyAlignment="1">
      <alignment horizontal="center" vertical="top"/>
    </xf>
    <xf numFmtId="0" fontId="18" fillId="37" borderId="14" xfId="0" applyFont="1" applyFill="1" applyBorder="1" applyAlignment="1">
      <alignment horizontal="left" vertical="top" wrapText="1"/>
    </xf>
    <xf numFmtId="0" fontId="18" fillId="0" borderId="14" xfId="0" applyFont="1" applyBorder="1" applyAlignment="1">
      <alignment wrapText="1"/>
    </xf>
    <xf numFmtId="0" fontId="18" fillId="36" borderId="14" xfId="0" applyFont="1" applyFill="1" applyBorder="1" applyAlignment="1">
      <alignment wrapText="1"/>
    </xf>
    <xf numFmtId="0" fontId="18" fillId="37" borderId="14" xfId="0" applyFont="1" applyFill="1" applyBorder="1" applyAlignment="1">
      <alignment wrapText="1"/>
    </xf>
    <xf numFmtId="0" fontId="18" fillId="40" borderId="14" xfId="0" applyFont="1" applyFill="1" applyBorder="1" applyAlignment="1">
      <alignment wrapText="1"/>
    </xf>
    <xf numFmtId="0" fontId="0" fillId="43" borderId="14" xfId="0" applyFill="1" applyBorder="1" applyAlignment="1">
      <alignment vertical="center"/>
    </xf>
  </cellXfs>
  <cellStyles count="45">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Hipervínculo" xfId="42" builtinId="8"/>
    <cellStyle name="Incorrecto" xfId="7" builtinId="27" customBuiltin="1"/>
    <cellStyle name="Millares" xfId="43" builtinId="3"/>
    <cellStyle name="Neutral" xfId="8" builtinId="28" customBuiltin="1"/>
    <cellStyle name="Normal" xfId="0" builtinId="0"/>
    <cellStyle name="Notas" xfId="15" builtinId="10" customBuiltin="1"/>
    <cellStyle name="Porcentaje" xfId="44" builtinId="5"/>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3"/>
          <c:order val="0"/>
          <c:tx>
            <c:v>Meta alcanzada</c:v>
          </c:tx>
          <c:spPr>
            <a:ln w="38100" cap="rnd">
              <a:solidFill>
                <a:schemeClr val="accent1"/>
              </a:solidFill>
              <a:round/>
            </a:ln>
            <a:effectLst/>
          </c:spPr>
          <c:marker>
            <c:symbol val="none"/>
          </c:marker>
          <c:cat>
            <c:numRef>
              <c:f>Prop!$B$21:$B$24</c:f>
              <c:numCache>
                <c:formatCode>General</c:formatCode>
                <c:ptCount val="4"/>
                <c:pt idx="0">
                  <c:v>2013</c:v>
                </c:pt>
                <c:pt idx="1">
                  <c:v>2014</c:v>
                </c:pt>
                <c:pt idx="2">
                  <c:v>2015</c:v>
                </c:pt>
                <c:pt idx="3">
                  <c:v>2016</c:v>
                </c:pt>
              </c:numCache>
            </c:numRef>
          </c:cat>
          <c:val>
            <c:numRef>
              <c:f>Prop!$C$21:$C$24</c:f>
              <c:numCache>
                <c:formatCode>0.00</c:formatCode>
                <c:ptCount val="4"/>
                <c:pt idx="0">
                  <c:v>3.1399999999999997</c:v>
                </c:pt>
                <c:pt idx="1">
                  <c:v>3.3937500000000003</c:v>
                </c:pt>
                <c:pt idx="2">
                  <c:v>3.5066666666666668</c:v>
                </c:pt>
                <c:pt idx="3">
                  <c:v>3.8299999999999996</c:v>
                </c:pt>
              </c:numCache>
            </c:numRef>
          </c:val>
          <c:smooth val="0"/>
          <c:extLst>
            <c:ext xmlns:c16="http://schemas.microsoft.com/office/drawing/2014/chart" uri="{C3380CC4-5D6E-409C-BE32-E72D297353CC}">
              <c16:uniqueId val="{0000000F-4619-456C-8710-5F266B92DA67}"/>
            </c:ext>
          </c:extLst>
        </c:ser>
        <c:ser>
          <c:idx val="2"/>
          <c:order val="1"/>
          <c:tx>
            <c:v>Línea Base</c:v>
          </c:tx>
          <c:spPr>
            <a:ln w="38100">
              <a:solidFill>
                <a:schemeClr val="accent2">
                  <a:lumMod val="75000"/>
                </a:schemeClr>
              </a:solidFill>
            </a:ln>
          </c:spPr>
          <c:marker>
            <c:symbol val="none"/>
          </c:marker>
          <c:cat>
            <c:numRef>
              <c:f>Prop!$B$21:$B$24</c:f>
              <c:numCache>
                <c:formatCode>General</c:formatCode>
                <c:ptCount val="4"/>
                <c:pt idx="0">
                  <c:v>2013</c:v>
                </c:pt>
                <c:pt idx="1">
                  <c:v>2014</c:v>
                </c:pt>
                <c:pt idx="2">
                  <c:v>2015</c:v>
                </c:pt>
                <c:pt idx="3">
                  <c:v>2016</c:v>
                </c:pt>
              </c:numCache>
            </c:numRef>
          </c:cat>
          <c:val>
            <c:numRef>
              <c:f>Prop!$F$21:$F$24</c:f>
              <c:numCache>
                <c:formatCode>0.00</c:formatCode>
                <c:ptCount val="4"/>
                <c:pt idx="0">
                  <c:v>3.1399999999999997</c:v>
                </c:pt>
                <c:pt idx="1">
                  <c:v>3.1399999999999997</c:v>
                </c:pt>
                <c:pt idx="2">
                  <c:v>3.1399999999999997</c:v>
                </c:pt>
                <c:pt idx="3">
                  <c:v>3.1399999999999997</c:v>
                </c:pt>
              </c:numCache>
            </c:numRef>
          </c:val>
          <c:smooth val="0"/>
          <c:extLst>
            <c:ext xmlns:c16="http://schemas.microsoft.com/office/drawing/2014/chart" uri="{C3380CC4-5D6E-409C-BE32-E72D297353CC}">
              <c16:uniqueId val="{0000000E-4619-456C-8710-5F266B92DA67}"/>
            </c:ext>
          </c:extLst>
        </c:ser>
        <c:dLbls>
          <c:showLegendKey val="0"/>
          <c:showVal val="0"/>
          <c:showCatName val="0"/>
          <c:showSerName val="0"/>
          <c:showPercent val="0"/>
          <c:showBubbleSize val="0"/>
        </c:dLbls>
        <c:smooth val="0"/>
        <c:axId val="1675015359"/>
        <c:axId val="1675009535"/>
      </c:lineChart>
      <c:catAx>
        <c:axId val="167501535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s-ES"/>
          </a:p>
        </c:txPr>
        <c:crossAx val="1675009535"/>
        <c:crosses val="autoZero"/>
        <c:auto val="1"/>
        <c:lblAlgn val="ctr"/>
        <c:lblOffset val="100"/>
        <c:noMultiLvlLbl val="0"/>
      </c:catAx>
      <c:valAx>
        <c:axId val="1675009535"/>
        <c:scaling>
          <c:orientation val="minMax"/>
          <c:min val="3"/>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es-ES"/>
                  <a:t>Valor</a:t>
                </a:r>
                <a:r>
                  <a:rPr lang="es-ES" baseline="0"/>
                  <a:t> del Indicador</a:t>
                </a:r>
                <a:endParaRPr lang="es-ES"/>
              </a:p>
            </c:rich>
          </c:tx>
          <c:layout/>
          <c:overlay val="0"/>
        </c:title>
        <c:numFmt formatCode="0.00" sourceLinked="1"/>
        <c:majorTickMark val="none"/>
        <c:minorTickMark val="none"/>
        <c:tickLblPos val="nextTo"/>
        <c:spPr>
          <a:noFill/>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s-ES"/>
          </a:p>
        </c:txPr>
        <c:crossAx val="1675015359"/>
        <c:crosses val="autoZero"/>
        <c:crossBetween val="between"/>
      </c:valAx>
    </c:plotArea>
    <c:legend>
      <c:legendPos val="r"/>
      <c:layout/>
      <c:overlay val="0"/>
    </c:legend>
    <c:plotVisOnly val="1"/>
    <c:dispBlanksAs val="gap"/>
    <c:showDLblsOverMax val="0"/>
  </c:chart>
  <c:txPr>
    <a:bodyPr/>
    <a:lstStyle/>
    <a:p>
      <a:pPr>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Comp!$A$21</c:f>
              <c:strCache>
                <c:ptCount val="1"/>
                <c:pt idx="0">
                  <c:v>Meta Alcanzada</c:v>
                </c:pt>
              </c:strCache>
            </c:strRef>
          </c:tx>
          <c:spPr>
            <a:ln w="38100" cap="rnd">
              <a:solidFill>
                <a:srgbClr val="00B050"/>
              </a:solidFill>
              <a:round/>
            </a:ln>
            <a:effectLst/>
          </c:spPr>
          <c:marker>
            <c:symbol val="none"/>
          </c:marker>
          <c:dPt>
            <c:idx val="5"/>
            <c:bubble3D val="0"/>
            <c:spPr>
              <a:ln w="38100" cap="rnd">
                <a:solidFill>
                  <a:srgbClr val="FF0000"/>
                </a:solidFill>
                <a:round/>
              </a:ln>
              <a:effectLst/>
            </c:spPr>
            <c:extLst>
              <c:ext xmlns:c16="http://schemas.microsoft.com/office/drawing/2014/chart" uri="{C3380CC4-5D6E-409C-BE32-E72D297353CC}">
                <c16:uniqueId val="{00000001-5B03-4E0D-BE83-BCA95B9C42CE}"/>
              </c:ext>
            </c:extLst>
          </c:dPt>
          <c:cat>
            <c:numRef>
              <c:f>Comp!$B$21:$B$22</c:f>
              <c:numCache>
                <c:formatCode>General</c:formatCode>
                <c:ptCount val="2"/>
                <c:pt idx="0">
                  <c:v>2016</c:v>
                </c:pt>
                <c:pt idx="1">
                  <c:v>2017</c:v>
                </c:pt>
              </c:numCache>
            </c:numRef>
          </c:cat>
          <c:val>
            <c:numRef>
              <c:f>Comp!$C$21:$C$22</c:f>
              <c:numCache>
                <c:formatCode>0</c:formatCode>
                <c:ptCount val="2"/>
                <c:pt idx="0">
                  <c:v>100</c:v>
                </c:pt>
                <c:pt idx="1">
                  <c:v>100</c:v>
                </c:pt>
              </c:numCache>
            </c:numRef>
          </c:val>
          <c:smooth val="0"/>
          <c:extLst>
            <c:ext xmlns:c16="http://schemas.microsoft.com/office/drawing/2014/chart" uri="{C3380CC4-5D6E-409C-BE32-E72D297353CC}">
              <c16:uniqueId val="{00000002-5B03-4E0D-BE83-BCA95B9C42CE}"/>
            </c:ext>
          </c:extLst>
        </c:ser>
        <c:ser>
          <c:idx val="2"/>
          <c:order val="1"/>
          <c:tx>
            <c:strRef>
              <c:f>Comp!$A$13</c:f>
              <c:strCache>
                <c:ptCount val="1"/>
                <c:pt idx="0">
                  <c:v>Linea Base</c:v>
                </c:pt>
              </c:strCache>
            </c:strRef>
          </c:tx>
          <c:spPr>
            <a:ln w="38100">
              <a:solidFill>
                <a:schemeClr val="accent2">
                  <a:lumMod val="75000"/>
                  <a:alpha val="50000"/>
                </a:schemeClr>
              </a:solidFill>
            </a:ln>
          </c:spPr>
          <c:marker>
            <c:symbol val="none"/>
          </c:marker>
          <c:cat>
            <c:numRef>
              <c:f>Comp!$B$21:$B$22</c:f>
              <c:numCache>
                <c:formatCode>General</c:formatCode>
                <c:ptCount val="2"/>
                <c:pt idx="0">
                  <c:v>2016</c:v>
                </c:pt>
                <c:pt idx="1">
                  <c:v>2017</c:v>
                </c:pt>
              </c:numCache>
            </c:numRef>
          </c:cat>
          <c:val>
            <c:numRef>
              <c:f>Comp!$F$21:$F$22</c:f>
              <c:numCache>
                <c:formatCode>0.00</c:formatCode>
                <c:ptCount val="2"/>
                <c:pt idx="0">
                  <c:v>100</c:v>
                </c:pt>
                <c:pt idx="1">
                  <c:v>100</c:v>
                </c:pt>
              </c:numCache>
            </c:numRef>
          </c:val>
          <c:smooth val="0"/>
          <c:extLst>
            <c:ext xmlns:c16="http://schemas.microsoft.com/office/drawing/2014/chart" uri="{C3380CC4-5D6E-409C-BE32-E72D297353CC}">
              <c16:uniqueId val="{00000004-5B03-4E0D-BE83-BCA95B9C42CE}"/>
            </c:ext>
          </c:extLst>
        </c:ser>
        <c:dLbls>
          <c:showLegendKey val="0"/>
          <c:showVal val="0"/>
          <c:showCatName val="0"/>
          <c:showSerName val="0"/>
          <c:showPercent val="0"/>
          <c:showBubbleSize val="0"/>
        </c:dLbls>
        <c:smooth val="0"/>
        <c:axId val="1675015359"/>
        <c:axId val="1675009535"/>
      </c:lineChart>
      <c:catAx>
        <c:axId val="167501535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s-ES"/>
          </a:p>
        </c:txPr>
        <c:crossAx val="1675009535"/>
        <c:crosses val="autoZero"/>
        <c:auto val="1"/>
        <c:lblAlgn val="ctr"/>
        <c:lblOffset val="100"/>
        <c:noMultiLvlLbl val="0"/>
      </c:catAx>
      <c:valAx>
        <c:axId val="1675009535"/>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es-ES"/>
                  <a:t>Valor</a:t>
                </a:r>
                <a:r>
                  <a:rPr lang="es-ES" baseline="0"/>
                  <a:t> del Indicador</a:t>
                </a:r>
                <a:endParaRPr lang="es-ES"/>
              </a:p>
            </c:rich>
          </c:tx>
          <c:layout/>
          <c:overlay val="0"/>
        </c:title>
        <c:numFmt formatCode="0" sourceLinked="1"/>
        <c:majorTickMark val="none"/>
        <c:minorTickMark val="none"/>
        <c:tickLblPos val="nextTo"/>
        <c:spPr>
          <a:noFill/>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s-ES"/>
          </a:p>
        </c:txPr>
        <c:crossAx val="1675015359"/>
        <c:crosses val="autoZero"/>
        <c:crossBetween val="between"/>
        <c:minorUnit val="10"/>
      </c:valAx>
    </c:plotArea>
    <c:legend>
      <c:legendPos val="r"/>
      <c:layout/>
      <c:overlay val="0"/>
    </c:legend>
    <c:plotVisOnly val="1"/>
    <c:dispBlanksAs val="gap"/>
    <c:showDLblsOverMax val="0"/>
  </c:chart>
  <c:txPr>
    <a:bodyPr/>
    <a:lstStyle/>
    <a:p>
      <a:pPr>
        <a:defRPr/>
      </a:pPr>
      <a:endParaRPr lang="es-E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2"/>
          <c:order val="0"/>
          <c:tx>
            <c:strRef>
              <c:f>Act!$A$13</c:f>
              <c:strCache>
                <c:ptCount val="1"/>
                <c:pt idx="0">
                  <c:v>Linea Base</c:v>
                </c:pt>
              </c:strCache>
            </c:strRef>
          </c:tx>
          <c:spPr>
            <a:ln w="38100">
              <a:solidFill>
                <a:schemeClr val="accent2">
                  <a:lumMod val="75000"/>
                  <a:alpha val="50000"/>
                </a:schemeClr>
              </a:solidFill>
            </a:ln>
          </c:spPr>
          <c:marker>
            <c:symbol val="none"/>
          </c:marker>
          <c:cat>
            <c:multiLvlStrRef>
              <c:f>Act!$B$21:$C$32</c:f>
              <c:multiLvlStrCache>
                <c:ptCount val="12"/>
                <c:lvl>
                  <c:pt idx="0">
                    <c:v>I</c:v>
                  </c:pt>
                  <c:pt idx="1">
                    <c:v>II</c:v>
                  </c:pt>
                  <c:pt idx="2">
                    <c:v>III</c:v>
                  </c:pt>
                  <c:pt idx="3">
                    <c:v>IV</c:v>
                  </c:pt>
                  <c:pt idx="4">
                    <c:v>I</c:v>
                  </c:pt>
                  <c:pt idx="5">
                    <c:v>II</c:v>
                  </c:pt>
                  <c:pt idx="6">
                    <c:v>III</c:v>
                  </c:pt>
                  <c:pt idx="7">
                    <c:v>IV</c:v>
                  </c:pt>
                  <c:pt idx="8">
                    <c:v>I</c:v>
                  </c:pt>
                  <c:pt idx="9">
                    <c:v>II</c:v>
                  </c:pt>
                  <c:pt idx="10">
                    <c:v>III</c:v>
                  </c:pt>
                  <c:pt idx="11">
                    <c:v>IV</c:v>
                  </c:pt>
                </c:lvl>
                <c:lvl>
                  <c:pt idx="0">
                    <c:v>2015</c:v>
                  </c:pt>
                  <c:pt idx="4">
                    <c:v>2016</c:v>
                  </c:pt>
                  <c:pt idx="8">
                    <c:v>2017</c:v>
                  </c:pt>
                </c:lvl>
              </c:multiLvlStrCache>
            </c:multiLvlStrRef>
          </c:cat>
          <c:val>
            <c:numRef>
              <c:f>Act!$G$21:$G$32</c:f>
              <c:numCache>
                <c:formatCode>0.00</c:formatCode>
                <c:ptCount val="12"/>
                <c:pt idx="0">
                  <c:v>100</c:v>
                </c:pt>
                <c:pt idx="1">
                  <c:v>100</c:v>
                </c:pt>
                <c:pt idx="2">
                  <c:v>100</c:v>
                </c:pt>
                <c:pt idx="3">
                  <c:v>100</c:v>
                </c:pt>
                <c:pt idx="4">
                  <c:v>100</c:v>
                </c:pt>
                <c:pt idx="5">
                  <c:v>100</c:v>
                </c:pt>
                <c:pt idx="6">
                  <c:v>100</c:v>
                </c:pt>
                <c:pt idx="7">
                  <c:v>100</c:v>
                </c:pt>
                <c:pt idx="8">
                  <c:v>100</c:v>
                </c:pt>
                <c:pt idx="9">
                  <c:v>100</c:v>
                </c:pt>
                <c:pt idx="10">
                  <c:v>100</c:v>
                </c:pt>
                <c:pt idx="11">
                  <c:v>100</c:v>
                </c:pt>
              </c:numCache>
            </c:numRef>
          </c:val>
          <c:smooth val="0"/>
          <c:extLst>
            <c:ext xmlns:c16="http://schemas.microsoft.com/office/drawing/2014/chart" uri="{C3380CC4-5D6E-409C-BE32-E72D297353CC}">
              <c16:uniqueId val="{00000004-EB8C-417B-A471-CD6BE51CD060}"/>
            </c:ext>
          </c:extLst>
        </c:ser>
        <c:ser>
          <c:idx val="0"/>
          <c:order val="1"/>
          <c:tx>
            <c:v>Meta Alcanzada</c:v>
          </c:tx>
          <c:spPr>
            <a:ln w="38100" cap="rnd">
              <a:solidFill>
                <a:srgbClr val="00B050"/>
              </a:solidFill>
              <a:round/>
            </a:ln>
            <a:effectLst/>
          </c:spPr>
          <c:marker>
            <c:symbol val="none"/>
          </c:marker>
          <c:dPt>
            <c:idx val="5"/>
            <c:bubble3D val="0"/>
            <c:spPr>
              <a:ln w="38100" cap="rnd">
                <a:solidFill>
                  <a:srgbClr val="00B050"/>
                </a:solidFill>
                <a:round/>
              </a:ln>
              <a:effectLst/>
            </c:spPr>
            <c:extLst>
              <c:ext xmlns:c16="http://schemas.microsoft.com/office/drawing/2014/chart" uri="{C3380CC4-5D6E-409C-BE32-E72D297353CC}">
                <c16:uniqueId val="{00000001-EB8C-417B-A471-CD6BE51CD060}"/>
              </c:ext>
            </c:extLst>
          </c:dPt>
          <c:cat>
            <c:multiLvlStrRef>
              <c:f>Act!$B$21:$C$32</c:f>
              <c:multiLvlStrCache>
                <c:ptCount val="12"/>
                <c:lvl>
                  <c:pt idx="0">
                    <c:v>I</c:v>
                  </c:pt>
                  <c:pt idx="1">
                    <c:v>II</c:v>
                  </c:pt>
                  <c:pt idx="2">
                    <c:v>III</c:v>
                  </c:pt>
                  <c:pt idx="3">
                    <c:v>IV</c:v>
                  </c:pt>
                  <c:pt idx="4">
                    <c:v>I</c:v>
                  </c:pt>
                  <c:pt idx="5">
                    <c:v>II</c:v>
                  </c:pt>
                  <c:pt idx="6">
                    <c:v>III</c:v>
                  </c:pt>
                  <c:pt idx="7">
                    <c:v>IV</c:v>
                  </c:pt>
                  <c:pt idx="8">
                    <c:v>I</c:v>
                  </c:pt>
                  <c:pt idx="9">
                    <c:v>II</c:v>
                  </c:pt>
                  <c:pt idx="10">
                    <c:v>III</c:v>
                  </c:pt>
                  <c:pt idx="11">
                    <c:v>IV</c:v>
                  </c:pt>
                </c:lvl>
                <c:lvl>
                  <c:pt idx="0">
                    <c:v>2015</c:v>
                  </c:pt>
                  <c:pt idx="4">
                    <c:v>2016</c:v>
                  </c:pt>
                  <c:pt idx="8">
                    <c:v>2017</c:v>
                  </c:pt>
                </c:lvl>
              </c:multiLvlStrCache>
            </c:multiLvlStrRef>
          </c:cat>
          <c:val>
            <c:numRef>
              <c:f>Act!$D$21:$D$32</c:f>
              <c:numCache>
                <c:formatCode>General</c:formatCode>
                <c:ptCount val="12"/>
                <c:pt idx="0">
                  <c:v>100</c:v>
                </c:pt>
                <c:pt idx="1">
                  <c:v>100</c:v>
                </c:pt>
                <c:pt idx="2">
                  <c:v>100</c:v>
                </c:pt>
                <c:pt idx="3">
                  <c:v>100</c:v>
                </c:pt>
                <c:pt idx="4">
                  <c:v>100</c:v>
                </c:pt>
                <c:pt idx="5">
                  <c:v>100</c:v>
                </c:pt>
                <c:pt idx="6">
                  <c:v>100</c:v>
                </c:pt>
                <c:pt idx="7">
                  <c:v>100</c:v>
                </c:pt>
                <c:pt idx="8">
                  <c:v>100</c:v>
                </c:pt>
                <c:pt idx="9">
                  <c:v>100</c:v>
                </c:pt>
                <c:pt idx="10">
                  <c:v>100</c:v>
                </c:pt>
                <c:pt idx="11" formatCode="0">
                  <c:v>100</c:v>
                </c:pt>
              </c:numCache>
            </c:numRef>
          </c:val>
          <c:smooth val="0"/>
          <c:extLst>
            <c:ext xmlns:c16="http://schemas.microsoft.com/office/drawing/2014/chart" uri="{C3380CC4-5D6E-409C-BE32-E72D297353CC}">
              <c16:uniqueId val="{00000002-EB8C-417B-A471-CD6BE51CD060}"/>
            </c:ext>
          </c:extLst>
        </c:ser>
        <c:dLbls>
          <c:showLegendKey val="0"/>
          <c:showVal val="0"/>
          <c:showCatName val="0"/>
          <c:showSerName val="0"/>
          <c:showPercent val="0"/>
          <c:showBubbleSize val="0"/>
        </c:dLbls>
        <c:smooth val="0"/>
        <c:axId val="1675015359"/>
        <c:axId val="1675009535"/>
      </c:lineChart>
      <c:catAx>
        <c:axId val="167501535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s-ES"/>
          </a:p>
        </c:txPr>
        <c:crossAx val="1675009535"/>
        <c:crosses val="autoZero"/>
        <c:auto val="1"/>
        <c:lblAlgn val="ctr"/>
        <c:lblOffset val="100"/>
        <c:noMultiLvlLbl val="0"/>
      </c:catAx>
      <c:valAx>
        <c:axId val="1675009535"/>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es-ES"/>
                  <a:t>Valor</a:t>
                </a:r>
                <a:r>
                  <a:rPr lang="es-ES" baseline="0"/>
                  <a:t> del Indicador</a:t>
                </a:r>
                <a:endParaRPr lang="es-ES"/>
              </a:p>
            </c:rich>
          </c:tx>
          <c:layout/>
          <c:overlay val="0"/>
        </c:title>
        <c:numFmt formatCode="0.00" sourceLinked="1"/>
        <c:majorTickMark val="none"/>
        <c:minorTickMark val="none"/>
        <c:tickLblPos val="nextTo"/>
        <c:spPr>
          <a:noFill/>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s-ES"/>
          </a:p>
        </c:txPr>
        <c:crossAx val="1675015359"/>
        <c:crosses val="autoZero"/>
        <c:crossBetween val="between"/>
      </c:valAx>
    </c:plotArea>
    <c:legend>
      <c:legendPos val="r"/>
      <c:layout/>
      <c:overlay val="0"/>
    </c:legend>
    <c:plotVisOnly val="1"/>
    <c:dispBlanksAs val="gap"/>
    <c:showDLblsOverMax val="0"/>
  </c:chart>
  <c:txPr>
    <a:bodyPr/>
    <a:lstStyle/>
    <a:p>
      <a:pPr>
        <a:defRPr/>
      </a:pPr>
      <a:endParaRPr lang="es-E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482430</xdr:colOff>
      <xdr:row>32</xdr:row>
      <xdr:rowOff>239199</xdr:rowOff>
    </xdr:from>
    <xdr:to>
      <xdr:col>5</xdr:col>
      <xdr:colOff>922262</xdr:colOff>
      <xdr:row>50</xdr:row>
      <xdr:rowOff>199569</xdr:rowOff>
    </xdr:to>
    <xdr:graphicFrame macro="">
      <xdr:nvGraphicFramePr>
        <xdr:cNvPr id="5" name="Gráfico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482430</xdr:colOff>
      <xdr:row>32</xdr:row>
      <xdr:rowOff>239199</xdr:rowOff>
    </xdr:from>
    <xdr:to>
      <xdr:col>5</xdr:col>
      <xdr:colOff>922262</xdr:colOff>
      <xdr:row>50</xdr:row>
      <xdr:rowOff>199569</xdr:rowOff>
    </xdr:to>
    <xdr:graphicFrame macro="">
      <xdr:nvGraphicFramePr>
        <xdr:cNvPr id="2"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482430</xdr:colOff>
      <xdr:row>39</xdr:row>
      <xdr:rowOff>239199</xdr:rowOff>
    </xdr:from>
    <xdr:to>
      <xdr:col>5</xdr:col>
      <xdr:colOff>922262</xdr:colOff>
      <xdr:row>57</xdr:row>
      <xdr:rowOff>199569</xdr:rowOff>
    </xdr:to>
    <xdr:graphicFrame macro="">
      <xdr:nvGraphicFramePr>
        <xdr:cNvPr id="2"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chan\AppData\Local\Microsoft\Windows\INetCache\Content.Outlook\7CS8O5BM\Formato_de_ajustes_DDD%20MIR_2018%20-%20R3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RESPALDO/Escritorio/MFCG/SHCP/PASH/AVANCE%202017%20TRIMESTRE%203/P001/Pp%20P001%20-%20Medio%20de%20Verificaci&#243;n%20-%203T2017%20_%20SD%20Ev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de llenado"/>
      <sheetName val="Formato de cambios"/>
      <sheetName val="Catálogos"/>
    </sheetNames>
    <sheetDataSet>
      <sheetData sheetId="0"/>
      <sheetData sheetId="1"/>
      <sheetData sheetId="2">
        <row r="2">
          <cell r="A2" t="str">
            <v>04 - Gobernación</v>
          </cell>
          <cell r="D2" t="str">
            <v>Fin</v>
          </cell>
          <cell r="E2" t="str">
            <v>Resumen_Narrativo</v>
          </cell>
          <cell r="O2" t="str">
            <v>Observación SHCP (valoración)</v>
          </cell>
        </row>
        <row r="3">
          <cell r="A3" t="str">
            <v>05 - Relaciones Exteriores</v>
          </cell>
          <cell r="D3" t="str">
            <v>Propósito</v>
          </cell>
          <cell r="E3" t="str">
            <v>Indicador</v>
          </cell>
          <cell r="O3" t="str">
            <v>Observación CONEVAL (valoración)</v>
          </cell>
        </row>
        <row r="4">
          <cell r="A4" t="str">
            <v>06 - Hacienda y Crédito Público</v>
          </cell>
          <cell r="D4" t="str">
            <v>Componente</v>
          </cell>
          <cell r="E4" t="str">
            <v>Medios_de_Verificación</v>
          </cell>
          <cell r="O4" t="str">
            <v>Observación SHCP (Estrategia de Mejora)</v>
          </cell>
        </row>
        <row r="5">
          <cell r="A5" t="str">
            <v>07 - Defensa Nacional</v>
          </cell>
          <cell r="D5" t="str">
            <v>Actividad</v>
          </cell>
          <cell r="E5" t="str">
            <v>Supuestos</v>
          </cell>
          <cell r="O5" t="str">
            <v>Observación CONEVAL (Estrategia de Mejora)</v>
          </cell>
        </row>
        <row r="6">
          <cell r="A6" t="str">
            <v>08 - Agricultura, Ganadería, Desarrollo Rural, Pesca y Alimentación</v>
          </cell>
          <cell r="D6" t="str">
            <v>FID</v>
          </cell>
          <cell r="O6" t="str">
            <v>Evaluación externa</v>
          </cell>
        </row>
        <row r="7">
          <cell r="A7" t="str">
            <v>09 - Comunicaciones y Transportes</v>
          </cell>
          <cell r="O7" t="str">
            <v>Observación ASF</v>
          </cell>
        </row>
        <row r="8">
          <cell r="A8" t="str">
            <v>10 - Economía</v>
          </cell>
          <cell r="O8" t="str">
            <v>Observación OIC</v>
          </cell>
        </row>
        <row r="9">
          <cell r="A9" t="str">
            <v>11 - Educación Pública</v>
          </cell>
          <cell r="O9" t="str">
            <v>Diagnóstico del programa</v>
          </cell>
        </row>
        <row r="10">
          <cell r="A10" t="str">
            <v>12 - Salud</v>
          </cell>
          <cell r="O10" t="str">
            <v>Cambio en Reglas de Operación</v>
          </cell>
        </row>
        <row r="11">
          <cell r="A11" t="str">
            <v>13 - Marina</v>
          </cell>
          <cell r="O11" t="str">
            <v>Solicitud de la Dependencia</v>
          </cell>
        </row>
        <row r="12">
          <cell r="A12" t="str">
            <v>14 - Trabajo y Previsión Social</v>
          </cell>
          <cell r="O12" t="str">
            <v>Otro</v>
          </cell>
        </row>
        <row r="13">
          <cell r="A13" t="str">
            <v>15 - Desarrollo Agrario, Territorial y Urbano</v>
          </cell>
        </row>
        <row r="14">
          <cell r="A14" t="str">
            <v>16 - Medio Ambiente y Recursos Naturales</v>
          </cell>
        </row>
        <row r="15">
          <cell r="A15" t="str">
            <v>17 - Procuraduría General de la República</v>
          </cell>
        </row>
        <row r="16">
          <cell r="A16" t="str">
            <v>18 - Energía</v>
          </cell>
        </row>
        <row r="17">
          <cell r="A17" t="str">
            <v>19 - Aportaciones a Seguridad Social</v>
          </cell>
        </row>
        <row r="18">
          <cell r="A18" t="str">
            <v>20 - Desarrollo Social</v>
          </cell>
        </row>
        <row r="19">
          <cell r="A19" t="str">
            <v>21 - Turismo</v>
          </cell>
        </row>
        <row r="20">
          <cell r="A20" t="str">
            <v>23 - Provisiones Salariales y Económicas</v>
          </cell>
        </row>
        <row r="21">
          <cell r="A21" t="str">
            <v>25 - Previsiones y Aportaciones para los Sistemas de Educación Básica, Normal, Tecnológica y de Adultos</v>
          </cell>
        </row>
        <row r="22">
          <cell r="A22" t="str">
            <v>27 - Función Pública</v>
          </cell>
        </row>
        <row r="23">
          <cell r="A23" t="str">
            <v>31 - Tribunales Agrarios</v>
          </cell>
        </row>
        <row r="24">
          <cell r="A24" t="str">
            <v>32 - Tribunal Federal de Justicia Fiscal y Administrativa</v>
          </cell>
        </row>
        <row r="25">
          <cell r="A25" t="str">
            <v>33 - Aportaciones Federales para Entidades Federativas y Municipios</v>
          </cell>
        </row>
        <row r="26">
          <cell r="A26" t="str">
            <v>35 - Comisión Nacional de los Derechos Humanos</v>
          </cell>
        </row>
        <row r="27">
          <cell r="A27" t="str">
            <v>38 - Consejo Nacional de Ciencia y Tecnología</v>
          </cell>
        </row>
        <row r="28">
          <cell r="A28" t="str">
            <v>45 - Comisión Reguladora de Energía</v>
          </cell>
        </row>
        <row r="29">
          <cell r="A29" t="str">
            <v>46 - Comisión Nacional de Hidrocarburos</v>
          </cell>
        </row>
        <row r="30">
          <cell r="A30" t="str">
            <v>47 - Entidades no Sectorizadas</v>
          </cell>
        </row>
        <row r="31">
          <cell r="A31" t="str">
            <v>50 - Instituto Mexicano del Seguro Social</v>
          </cell>
        </row>
        <row r="32">
          <cell r="A32" t="str">
            <v>51 - Instituto de Seguridad y Servicios Sociales de los Trabajadores del Estado</v>
          </cell>
        </row>
        <row r="33">
          <cell r="A33" t="str">
            <v>53 - Comisión Federal de Electricidad</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ADORES"/>
      <sheetName val="Act"/>
    </sheetNames>
    <sheetDataSet>
      <sheetData sheetId="0" refreshError="1"/>
      <sheetData sheetId="1">
        <row r="21">
          <cell r="B21">
            <v>2015</v>
          </cell>
          <cell r="C21" t="str">
            <v>I</v>
          </cell>
          <cell r="D21">
            <v>100</v>
          </cell>
        </row>
        <row r="22">
          <cell r="C22" t="str">
            <v>II</v>
          </cell>
          <cell r="D22">
            <v>100</v>
          </cell>
        </row>
        <row r="23">
          <cell r="C23" t="str">
            <v>III</v>
          </cell>
          <cell r="D23">
            <v>100</v>
          </cell>
        </row>
        <row r="24">
          <cell r="C24" t="str">
            <v>IV</v>
          </cell>
          <cell r="D24">
            <v>100</v>
          </cell>
        </row>
        <row r="25">
          <cell r="B25">
            <v>2016</v>
          </cell>
          <cell r="C25" t="str">
            <v>I</v>
          </cell>
          <cell r="D25">
            <v>100</v>
          </cell>
        </row>
        <row r="26">
          <cell r="C26" t="str">
            <v>II</v>
          </cell>
          <cell r="D26">
            <v>100</v>
          </cell>
        </row>
        <row r="27">
          <cell r="C27" t="str">
            <v>III</v>
          </cell>
          <cell r="D27">
            <v>100</v>
          </cell>
        </row>
        <row r="28">
          <cell r="C28" t="str">
            <v>IV</v>
          </cell>
          <cell r="D28">
            <v>100</v>
          </cell>
        </row>
        <row r="29">
          <cell r="B29">
            <v>2017</v>
          </cell>
          <cell r="C29" t="str">
            <v>I</v>
          </cell>
          <cell r="D29">
            <v>100</v>
          </cell>
        </row>
        <row r="30">
          <cell r="C30" t="str">
            <v>II</v>
          </cell>
          <cell r="D30">
            <v>100</v>
          </cell>
        </row>
        <row r="31">
          <cell r="C31" t="str">
            <v>III</v>
          </cell>
          <cell r="D31">
            <v>100</v>
          </cell>
        </row>
        <row r="32">
          <cell r="C32" t="str">
            <v>IV</v>
          </cell>
          <cell r="D32">
            <v>100</v>
          </cell>
        </row>
      </sheetData>
    </sheetDataSet>
  </externalBook>
</externalLink>
</file>

<file path=xl/queryTables/queryTable1.xml><?xml version="1.0" encoding="utf-8"?>
<queryTable xmlns="http://schemas.openxmlformats.org/spreadsheetml/2006/main" name="prog_valoracion_del_desempeno (3)" connectionId="1" autoFormatId="16" applyNumberFormats="0" applyBorderFormats="0" applyFontFormats="0" applyPatternFormats="0" applyAlignmentFormats="0" applyWidthHeightFormats="0"/>
</file>

<file path=xl/queryTables/queryTable2.xml><?xml version="1.0" encoding="utf-8"?>
<queryTable xmlns="http://schemas.openxmlformats.org/spreadsheetml/2006/main" name="prog_valoracion_del_desempeno (3)_1" connectionId="6" autoFormatId="16" applyNumberFormats="0" applyBorderFormats="0" applyFontFormats="0" applyPatternFormats="0" applyAlignmentFormats="0" applyWidthHeightFormats="0"/>
</file>

<file path=xl/queryTables/queryTable3.xml><?xml version="1.0" encoding="utf-8"?>
<queryTable xmlns="http://schemas.openxmlformats.org/spreadsheetml/2006/main" name="prog_valoracion_del_desempeno (3)" connectionId="2" autoFormatId="16" applyNumberFormats="0" applyBorderFormats="0" applyFontFormats="0" applyPatternFormats="0" applyAlignmentFormats="0" applyWidthHeightFormats="0"/>
</file>

<file path=xl/queryTables/queryTable4.xml><?xml version="1.0" encoding="utf-8"?>
<queryTable xmlns="http://schemas.openxmlformats.org/spreadsheetml/2006/main" name="prog_valoracion_del_desempeno (3)_1" connectionId="5" autoFormatId="16" applyNumberFormats="0" applyBorderFormats="0" applyFontFormats="0" applyPatternFormats="0" applyAlignmentFormats="0" applyWidthHeightFormats="0"/>
</file>

<file path=xl/queryTables/queryTable5.xml><?xml version="1.0" encoding="utf-8"?>
<queryTable xmlns="http://schemas.openxmlformats.org/spreadsheetml/2006/main" name="prog_valoracion_del_desempeno (3)" connectionId="3" autoFormatId="16" applyNumberFormats="0" applyBorderFormats="0" applyFontFormats="0" applyPatternFormats="0" applyAlignmentFormats="0" applyWidthHeightFormats="0"/>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www.transparenciapresupuestaria.gob.mx/work/models/PTP/DatosAbiertos/Programas/prog_valoracion_del_desempeno.csv" TargetMode="External"/><Relationship Id="rId6" Type="http://schemas.openxmlformats.org/officeDocument/2006/relationships/comments" Target="../comments1.xml"/><Relationship Id="rId5" Type="http://schemas.openxmlformats.org/officeDocument/2006/relationships/queryTable" Target="../queryTables/queryTable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omments" Target="../comments2.xml"/><Relationship Id="rId5" Type="http://schemas.openxmlformats.org/officeDocument/2006/relationships/queryTable" Target="../queryTables/queryTable3.xml"/><Relationship Id="rId4" Type="http://schemas.openxmlformats.org/officeDocument/2006/relationships/queryTable" Target="../queryTables/queryTable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hyperlink" Target="https://www.sistemas.hacienda.gob.mx/PASH/jsps/acceso.jsp" TargetMode="External"/><Relationship Id="rId6" Type="http://schemas.openxmlformats.org/officeDocument/2006/relationships/comments" Target="../comments3.xml"/><Relationship Id="rId5" Type="http://schemas.openxmlformats.org/officeDocument/2006/relationships/queryTable" Target="../queryTables/queryTable5.xml"/><Relationship Id="rId4" Type="http://schemas.openxmlformats.org/officeDocument/2006/relationships/queryTable" Target="../queryTables/query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tabSelected="1" zoomScale="85" zoomScaleNormal="85" workbookViewId="0">
      <selection activeCell="I9" sqref="I9"/>
    </sheetView>
  </sheetViews>
  <sheetFormatPr baseColWidth="10" defaultRowHeight="15" x14ac:dyDescent="0.25"/>
  <cols>
    <col min="1" max="1" width="17.28515625" customWidth="1"/>
    <col min="2" max="3" width="33.7109375" customWidth="1"/>
    <col min="4" max="8" width="11.7109375" customWidth="1"/>
    <col min="9" max="9" width="49.7109375" customWidth="1"/>
  </cols>
  <sheetData>
    <row r="1" spans="1:9" s="1" customFormat="1" ht="30.75" customHeight="1" x14ac:dyDescent="0.15">
      <c r="A1" s="71" t="s">
        <v>1</v>
      </c>
      <c r="B1" s="72"/>
      <c r="C1" s="49" t="s">
        <v>2</v>
      </c>
      <c r="D1" s="50"/>
      <c r="E1" s="50"/>
      <c r="F1" s="50"/>
      <c r="G1" s="50"/>
      <c r="H1" s="50"/>
      <c r="I1" s="51"/>
    </row>
    <row r="2" spans="1:9" s="1" customFormat="1" ht="10.5" customHeight="1" x14ac:dyDescent="0.15">
      <c r="A2" s="43" t="s">
        <v>26</v>
      </c>
      <c r="B2" s="44"/>
      <c r="C2" s="44"/>
      <c r="D2" s="44"/>
      <c r="E2" s="44"/>
      <c r="F2" s="44"/>
      <c r="G2" s="44"/>
      <c r="H2" s="44"/>
      <c r="I2" s="45"/>
    </row>
    <row r="3" spans="1:9" s="1" customFormat="1" ht="10.5" customHeight="1" x14ac:dyDescent="0.15">
      <c r="A3" s="46" t="s">
        <v>4</v>
      </c>
      <c r="B3" s="47"/>
      <c r="C3" s="48"/>
      <c r="D3" s="46" t="s">
        <v>5</v>
      </c>
      <c r="E3" s="47"/>
      <c r="F3" s="48"/>
      <c r="G3" s="46" t="s">
        <v>6</v>
      </c>
      <c r="H3" s="47"/>
      <c r="I3" s="48"/>
    </row>
    <row r="4" spans="1:9" s="1" customFormat="1" ht="21" x14ac:dyDescent="0.15">
      <c r="A4" s="3" t="s">
        <v>7</v>
      </c>
      <c r="B4" s="3" t="s">
        <v>8</v>
      </c>
      <c r="C4" s="3" t="s">
        <v>9</v>
      </c>
      <c r="D4" s="3" t="s">
        <v>10</v>
      </c>
      <c r="E4" s="3" t="s">
        <v>11</v>
      </c>
      <c r="F4" s="3" t="s">
        <v>12</v>
      </c>
      <c r="G4" s="3" t="s">
        <v>13</v>
      </c>
      <c r="H4" s="3" t="s">
        <v>14</v>
      </c>
      <c r="I4" s="3" t="s">
        <v>15</v>
      </c>
    </row>
    <row r="5" spans="1:9" s="1" customFormat="1" ht="168" x14ac:dyDescent="0.15">
      <c r="A5" s="28" t="s">
        <v>27</v>
      </c>
      <c r="B5" s="2" t="s">
        <v>28</v>
      </c>
      <c r="C5" s="2" t="s">
        <v>29</v>
      </c>
      <c r="D5" s="2" t="s">
        <v>30</v>
      </c>
      <c r="E5" s="2" t="s">
        <v>31</v>
      </c>
      <c r="F5" s="2" t="s">
        <v>25</v>
      </c>
      <c r="G5" s="2" t="s">
        <v>21</v>
      </c>
      <c r="H5" s="2" t="s">
        <v>22</v>
      </c>
      <c r="I5" s="2" t="s">
        <v>33</v>
      </c>
    </row>
    <row r="6" spans="1:9" s="1" customFormat="1" ht="10.5" customHeight="1" x14ac:dyDescent="0.15">
      <c r="A6" s="43" t="s">
        <v>34</v>
      </c>
      <c r="B6" s="44"/>
      <c r="C6" s="44"/>
      <c r="D6" s="44"/>
      <c r="E6" s="44"/>
      <c r="F6" s="44"/>
      <c r="G6" s="44"/>
      <c r="H6" s="44"/>
      <c r="I6" s="45"/>
    </row>
    <row r="7" spans="1:9" s="1" customFormat="1" ht="10.5" customHeight="1" x14ac:dyDescent="0.15">
      <c r="A7" s="46" t="s">
        <v>4</v>
      </c>
      <c r="B7" s="47"/>
      <c r="C7" s="48"/>
      <c r="D7" s="46" t="s">
        <v>5</v>
      </c>
      <c r="E7" s="47"/>
      <c r="F7" s="48"/>
      <c r="G7" s="46" t="s">
        <v>6</v>
      </c>
      <c r="H7" s="47"/>
      <c r="I7" s="48"/>
    </row>
    <row r="8" spans="1:9" s="1" customFormat="1" ht="21" x14ac:dyDescent="0.15">
      <c r="A8" s="3" t="s">
        <v>7</v>
      </c>
      <c r="B8" s="3" t="s">
        <v>8</v>
      </c>
      <c r="C8" s="3" t="s">
        <v>9</v>
      </c>
      <c r="D8" s="3" t="s">
        <v>10</v>
      </c>
      <c r="E8" s="3" t="s">
        <v>11</v>
      </c>
      <c r="F8" s="3" t="s">
        <v>12</v>
      </c>
      <c r="G8" s="3" t="s">
        <v>13</v>
      </c>
      <c r="H8" s="3" t="s">
        <v>14</v>
      </c>
      <c r="I8" s="3" t="s">
        <v>15</v>
      </c>
    </row>
    <row r="9" spans="1:9" s="1" customFormat="1" ht="165" x14ac:dyDescent="0.15">
      <c r="A9" s="29" t="s">
        <v>38</v>
      </c>
      <c r="B9" s="2" t="s">
        <v>39</v>
      </c>
      <c r="C9" s="2" t="s">
        <v>40</v>
      </c>
      <c r="D9" s="2" t="s">
        <v>30</v>
      </c>
      <c r="E9" s="2" t="s">
        <v>19</v>
      </c>
      <c r="F9" s="2" t="s">
        <v>25</v>
      </c>
      <c r="G9" s="2" t="s">
        <v>21</v>
      </c>
      <c r="H9" s="2" t="s">
        <v>22</v>
      </c>
      <c r="I9" s="2" t="s">
        <v>164</v>
      </c>
    </row>
    <row r="10" spans="1:9" s="1" customFormat="1" ht="10.5" customHeight="1" x14ac:dyDescent="0.15">
      <c r="A10" s="43" t="s">
        <v>44</v>
      </c>
      <c r="B10" s="44"/>
      <c r="C10" s="44"/>
      <c r="D10" s="44"/>
      <c r="E10" s="44"/>
      <c r="F10" s="44"/>
      <c r="G10" s="44"/>
      <c r="H10" s="44"/>
      <c r="I10" s="45"/>
    </row>
    <row r="11" spans="1:9" s="1" customFormat="1" ht="10.5" customHeight="1" x14ac:dyDescent="0.15">
      <c r="A11" s="46" t="s">
        <v>4</v>
      </c>
      <c r="B11" s="47"/>
      <c r="C11" s="48"/>
      <c r="D11" s="46" t="s">
        <v>5</v>
      </c>
      <c r="E11" s="47"/>
      <c r="F11" s="48"/>
      <c r="G11" s="46" t="s">
        <v>6</v>
      </c>
      <c r="H11" s="47"/>
      <c r="I11" s="48"/>
    </row>
    <row r="12" spans="1:9" s="1" customFormat="1" ht="21" x14ac:dyDescent="0.15">
      <c r="A12" s="3" t="s">
        <v>7</v>
      </c>
      <c r="B12" s="3" t="s">
        <v>8</v>
      </c>
      <c r="C12" s="3" t="s">
        <v>9</v>
      </c>
      <c r="D12" s="3" t="s">
        <v>10</v>
      </c>
      <c r="E12" s="3" t="s">
        <v>11</v>
      </c>
      <c r="F12" s="3" t="s">
        <v>12</v>
      </c>
      <c r="G12" s="3" t="s">
        <v>13</v>
      </c>
      <c r="H12" s="3" t="s">
        <v>14</v>
      </c>
      <c r="I12" s="3" t="s">
        <v>15</v>
      </c>
    </row>
    <row r="13" spans="1:9" s="1" customFormat="1" ht="115.5" x14ac:dyDescent="0.15">
      <c r="A13" s="29" t="s">
        <v>168</v>
      </c>
      <c r="B13" s="2" t="s">
        <v>169</v>
      </c>
      <c r="C13" s="2" t="s">
        <v>170</v>
      </c>
      <c r="D13" s="2" t="s">
        <v>30</v>
      </c>
      <c r="E13" s="2" t="s">
        <v>19</v>
      </c>
      <c r="F13" s="2" t="s">
        <v>20</v>
      </c>
      <c r="G13" s="2" t="s">
        <v>32</v>
      </c>
      <c r="H13" s="2" t="s">
        <v>45</v>
      </c>
      <c r="I13" s="2" t="s">
        <v>171</v>
      </c>
    </row>
  </sheetData>
  <mergeCells count="14">
    <mergeCell ref="A1:B1"/>
    <mergeCell ref="C1:I1"/>
    <mergeCell ref="A2:I2"/>
    <mergeCell ref="A3:C3"/>
    <mergeCell ref="D3:F3"/>
    <mergeCell ref="G3:I3"/>
    <mergeCell ref="A10:I10"/>
    <mergeCell ref="A11:C11"/>
    <mergeCell ref="D11:F11"/>
    <mergeCell ref="G11:I11"/>
    <mergeCell ref="A6:I6"/>
    <mergeCell ref="A7:C7"/>
    <mergeCell ref="D7:F7"/>
    <mergeCell ref="G7:I7"/>
  </mergeCells>
  <hyperlinks>
    <hyperlink ref="A9" location="Comp!A1" display="Porcentaje de Matrices de Indicadores para Resultados (MIR) de los programas presupuestarios de CONACYT con recomendaciones internas y externas incorporadas"/>
    <hyperlink ref="A5" location="Prop!A1" display="Calificación promedio del Modelo Sintético de Información del Desempeño de los programas presupuestarios de CONACYT"/>
    <hyperlink ref="A13" location="Act!A1" display="Porcentaje de programas presupuestarios con metas registradas en tiempo en el PASH"/>
  </hyperlinks>
  <pageMargins left="0.75" right="0.75" top="1" bottom="1" header="0.5" footer="0.5"/>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27"/>
  <sheetViews>
    <sheetView topLeftCell="A19" zoomScale="60" zoomScaleNormal="60" workbookViewId="0">
      <selection activeCell="J32" sqref="J32"/>
    </sheetView>
  </sheetViews>
  <sheetFormatPr baseColWidth="10" defaultRowHeight="19.5" customHeight="1" x14ac:dyDescent="0.25"/>
  <cols>
    <col min="1" max="1" width="22.140625" style="7" customWidth="1"/>
    <col min="2" max="6" width="21.28515625" style="7" customWidth="1"/>
    <col min="7" max="16384" width="11.42578125" style="7"/>
  </cols>
  <sheetData>
    <row r="1" spans="1:8" ht="19.5" customHeight="1" x14ac:dyDescent="0.25">
      <c r="A1" s="24" t="s">
        <v>27</v>
      </c>
    </row>
    <row r="2" spans="1:8" ht="19.5" customHeight="1" x14ac:dyDescent="0.25">
      <c r="A2" s="53" t="s">
        <v>146</v>
      </c>
      <c r="B2" s="53"/>
      <c r="C2" s="53"/>
      <c r="D2" s="53"/>
      <c r="E2" s="53"/>
      <c r="F2" s="53"/>
    </row>
    <row r="4" spans="1:8" ht="19.5" customHeight="1" x14ac:dyDescent="0.25">
      <c r="A4" s="8" t="s">
        <v>157</v>
      </c>
      <c r="B4" s="52" t="s">
        <v>49</v>
      </c>
      <c r="C4" s="52"/>
      <c r="D4" s="52"/>
      <c r="E4" s="52"/>
      <c r="F4" s="52"/>
      <c r="H4" s="7" t="s">
        <v>983</v>
      </c>
    </row>
    <row r="5" spans="1:8" ht="19.5" customHeight="1" x14ac:dyDescent="0.25">
      <c r="A5" s="8" t="s">
        <v>158</v>
      </c>
      <c r="B5" s="52" t="s">
        <v>982</v>
      </c>
      <c r="C5" s="52"/>
      <c r="D5" s="52"/>
      <c r="E5" s="52"/>
      <c r="F5" s="52"/>
    </row>
    <row r="6" spans="1:8" ht="19.5" customHeight="1" x14ac:dyDescent="0.25">
      <c r="A6" s="8" t="s">
        <v>154</v>
      </c>
      <c r="B6" s="52" t="s">
        <v>48</v>
      </c>
      <c r="C6" s="52"/>
      <c r="D6" s="52"/>
      <c r="E6" s="52"/>
      <c r="F6" s="52"/>
    </row>
    <row r="7" spans="1:8" ht="19.5" customHeight="1" x14ac:dyDescent="0.25">
      <c r="A7" s="8" t="s">
        <v>155</v>
      </c>
      <c r="B7" s="56" t="s">
        <v>22</v>
      </c>
      <c r="C7" s="57"/>
      <c r="D7" s="57"/>
      <c r="E7" s="57"/>
      <c r="F7" s="58"/>
    </row>
    <row r="8" spans="1:8" ht="19.5" customHeight="1" x14ac:dyDescent="0.25">
      <c r="A8" s="8" t="s">
        <v>156</v>
      </c>
      <c r="B8" s="52" t="s">
        <v>50</v>
      </c>
      <c r="C8" s="52"/>
      <c r="D8" s="52"/>
      <c r="E8" s="52"/>
      <c r="F8" s="52"/>
    </row>
    <row r="11" spans="1:8" ht="19.5" customHeight="1" x14ac:dyDescent="0.25">
      <c r="A11" s="53" t="s">
        <v>146</v>
      </c>
      <c r="B11" s="53"/>
      <c r="C11" s="53"/>
      <c r="D11" s="53"/>
      <c r="E11" s="53"/>
      <c r="F11" s="53"/>
    </row>
    <row r="13" spans="1:8" s="9" customFormat="1" ht="34.5" customHeight="1" x14ac:dyDescent="0.25">
      <c r="A13" s="60" t="s">
        <v>46</v>
      </c>
      <c r="B13" s="4" t="s">
        <v>47</v>
      </c>
      <c r="C13" s="4" t="s">
        <v>144</v>
      </c>
      <c r="D13" s="4" t="s">
        <v>143</v>
      </c>
      <c r="E13" s="4" t="s">
        <v>148</v>
      </c>
      <c r="H13" s="7"/>
    </row>
    <row r="14" spans="1:8" s="9" customFormat="1" ht="19.5" customHeight="1" x14ac:dyDescent="0.25">
      <c r="A14" s="60"/>
      <c r="B14" s="10">
        <v>2013</v>
      </c>
      <c r="C14" s="11">
        <f>C21</f>
        <v>3.1399999999999997</v>
      </c>
      <c r="D14" s="10">
        <f>D21</f>
        <v>47.099999999999994</v>
      </c>
      <c r="E14" s="10">
        <f>E21</f>
        <v>15</v>
      </c>
      <c r="H14" s="7"/>
    </row>
    <row r="17" spans="1:6" ht="19.5" customHeight="1" x14ac:dyDescent="0.25">
      <c r="A17" s="53" t="s">
        <v>147</v>
      </c>
      <c r="B17" s="53"/>
      <c r="C17" s="53"/>
      <c r="D17" s="53"/>
      <c r="E17" s="53"/>
      <c r="F17" s="53"/>
    </row>
    <row r="18" spans="1:6" ht="19.5" customHeight="1" x14ac:dyDescent="0.25">
      <c r="F18" s="16">
        <f>F17</f>
        <v>0</v>
      </c>
    </row>
    <row r="19" spans="1:6" ht="19.5" customHeight="1" x14ac:dyDescent="0.25">
      <c r="F19" s="16"/>
    </row>
    <row r="20" spans="1:6" ht="30" customHeight="1" x14ac:dyDescent="0.25">
      <c r="B20" s="5" t="s">
        <v>981</v>
      </c>
      <c r="C20" s="5" t="s">
        <v>144</v>
      </c>
      <c r="D20" s="5" t="s">
        <v>143</v>
      </c>
      <c r="E20" s="5" t="s">
        <v>148</v>
      </c>
      <c r="F20" s="16"/>
    </row>
    <row r="21" spans="1:6" ht="19.5" customHeight="1" x14ac:dyDescent="0.25">
      <c r="A21" s="64" t="s">
        <v>150</v>
      </c>
      <c r="B21" s="14">
        <v>2013</v>
      </c>
      <c r="C21" s="11">
        <f t="shared" ref="C21:C24" si="0">D21/E21</f>
        <v>3.1399999999999997</v>
      </c>
      <c r="D21" s="19">
        <f>SUMIFS($Q$61:$Q$127,$A$61:$A$127,B21,$B$61:$B$127,38,$U$61:$U$127,"MIR")</f>
        <v>47.099999999999994</v>
      </c>
      <c r="E21" s="12">
        <f>COUNTIFS($A$61:$A$127,B21,$B$61:$B$127,38,$U$61:$U$127,"MIR")</f>
        <v>15</v>
      </c>
      <c r="F21" s="16">
        <f>C14</f>
        <v>3.1399999999999997</v>
      </c>
    </row>
    <row r="22" spans="1:6" ht="19.5" customHeight="1" x14ac:dyDescent="0.25">
      <c r="A22" s="65"/>
      <c r="B22" s="14">
        <v>2014</v>
      </c>
      <c r="C22" s="11">
        <f t="shared" si="0"/>
        <v>3.3937500000000003</v>
      </c>
      <c r="D22" s="19">
        <f>SUMIFS($Q$61:$Q$127,$A$61:$A$127,B22,$B$61:$B$127,38,$U$61:$U$127,"MIR")</f>
        <v>54.300000000000004</v>
      </c>
      <c r="E22" s="12">
        <f>COUNTIFS($A$61:$A$127,B22,$B$61:$B$127,38,$U$61:$U$127,"MIR")</f>
        <v>16</v>
      </c>
      <c r="F22" s="16">
        <f t="shared" ref="F22:F24" si="1">F21</f>
        <v>3.1399999999999997</v>
      </c>
    </row>
    <row r="23" spans="1:6" ht="19.5" customHeight="1" x14ac:dyDescent="0.25">
      <c r="A23" s="65"/>
      <c r="B23" s="14">
        <v>2015</v>
      </c>
      <c r="C23" s="11">
        <f t="shared" si="0"/>
        <v>3.5066666666666668</v>
      </c>
      <c r="D23" s="19">
        <f>SUMIFS($Q$61:$Q$127,$A$61:$A$127,B23,$B$61:$B$127,38,$U$61:$U$127,"MIR")</f>
        <v>52.6</v>
      </c>
      <c r="E23" s="12">
        <f>COUNTIFS($A$61:$A$127,B23,$B$61:$B$127,38,$U$61:$U$127,"MIR")</f>
        <v>15</v>
      </c>
      <c r="F23" s="16">
        <f t="shared" si="1"/>
        <v>3.1399999999999997</v>
      </c>
    </row>
    <row r="24" spans="1:6" ht="19.5" customHeight="1" x14ac:dyDescent="0.25">
      <c r="A24" s="66"/>
      <c r="B24" s="14">
        <v>2016</v>
      </c>
      <c r="C24" s="69">
        <f t="shared" si="0"/>
        <v>3.8299999999999996</v>
      </c>
      <c r="D24" s="70">
        <f>SUMIFS($Q$61:$Q$127,$A$61:$A$127,B24,$B$61:$B$127,38,$U$61:$U$127,"MIR")</f>
        <v>38.299999999999997</v>
      </c>
      <c r="E24" s="31">
        <f>COUNTIFS($A$61:$A$127,B24,$B$61:$B$127,38,$U$61:$U$127,"MIR")</f>
        <v>10</v>
      </c>
      <c r="F24" s="16">
        <f t="shared" si="1"/>
        <v>3.1399999999999997</v>
      </c>
    </row>
    <row r="25" spans="1:6" ht="19.5" customHeight="1" x14ac:dyDescent="0.25">
      <c r="C25" s="15"/>
    </row>
    <row r="26" spans="1:6" ht="19.5" customHeight="1" x14ac:dyDescent="0.25">
      <c r="C26" s="15"/>
    </row>
    <row r="27" spans="1:6" ht="19.5" customHeight="1" x14ac:dyDescent="0.25">
      <c r="C27" s="15"/>
    </row>
    <row r="28" spans="1:6" ht="19.5" customHeight="1" x14ac:dyDescent="0.25">
      <c r="C28" s="15"/>
    </row>
    <row r="29" spans="1:6" ht="19.5" customHeight="1" x14ac:dyDescent="0.25">
      <c r="C29" s="15"/>
    </row>
    <row r="31" spans="1:6" ht="19.5" customHeight="1" x14ac:dyDescent="0.25">
      <c r="A31" s="53" t="s">
        <v>149</v>
      </c>
      <c r="B31" s="53"/>
      <c r="C31" s="53"/>
      <c r="D31" s="53"/>
      <c r="E31" s="53"/>
      <c r="F31" s="53"/>
    </row>
    <row r="55" spans="1:21" ht="19.5" customHeight="1" x14ac:dyDescent="0.25">
      <c r="A55" s="53" t="s">
        <v>145</v>
      </c>
      <c r="B55" s="53"/>
      <c r="C55" s="53"/>
      <c r="D55" s="53"/>
      <c r="E55" s="53"/>
      <c r="F55" s="53"/>
    </row>
    <row r="56" spans="1:21" ht="19.5" customHeight="1" x14ac:dyDescent="0.25">
      <c r="A56" s="18" t="s">
        <v>151</v>
      </c>
      <c r="B56" s="54" t="s">
        <v>153</v>
      </c>
      <c r="C56" s="54"/>
      <c r="D56" s="54"/>
      <c r="E56" s="54"/>
      <c r="F56" s="54"/>
    </row>
    <row r="57" spans="1:21" ht="19.5" customHeight="1" x14ac:dyDescent="0.25">
      <c r="A57" s="18"/>
      <c r="B57" s="55"/>
      <c r="C57" s="55"/>
      <c r="D57" s="55"/>
      <c r="E57" s="55"/>
      <c r="F57" s="55"/>
    </row>
    <row r="58" spans="1:21" ht="19.5" customHeight="1" x14ac:dyDescent="0.25">
      <c r="B58" s="20" t="s">
        <v>152</v>
      </c>
    </row>
    <row r="60" spans="1:21" ht="19.5" customHeight="1" x14ac:dyDescent="0.25">
      <c r="A60" s="6" t="s">
        <v>51</v>
      </c>
      <c r="B60" s="6" t="s">
        <v>52</v>
      </c>
      <c r="C60" s="6" t="s">
        <v>53</v>
      </c>
      <c r="D60" s="6" t="s">
        <v>54</v>
      </c>
      <c r="E60" s="6" t="s">
        <v>55</v>
      </c>
      <c r="F60" s="6" t="s">
        <v>56</v>
      </c>
      <c r="G60" s="6" t="s">
        <v>57</v>
      </c>
      <c r="H60" s="6" t="s">
        <v>58</v>
      </c>
      <c r="I60" s="6" t="s">
        <v>59</v>
      </c>
      <c r="J60" s="6" t="s">
        <v>60</v>
      </c>
      <c r="K60" s="6" t="s">
        <v>61</v>
      </c>
      <c r="L60" s="6" t="s">
        <v>62</v>
      </c>
      <c r="M60" s="6" t="s">
        <v>63</v>
      </c>
      <c r="N60" s="6" t="s">
        <v>64</v>
      </c>
      <c r="O60" s="6" t="s">
        <v>65</v>
      </c>
      <c r="P60" s="6" t="s">
        <v>66</v>
      </c>
      <c r="Q60" s="6" t="s">
        <v>67</v>
      </c>
      <c r="R60" s="6" t="s">
        <v>68</v>
      </c>
      <c r="S60" s="6" t="s">
        <v>69</v>
      </c>
      <c r="T60" s="6" t="s">
        <v>70</v>
      </c>
      <c r="U60" s="6" t="s">
        <v>142</v>
      </c>
    </row>
    <row r="61" spans="1:21" ht="19.5" customHeight="1" x14ac:dyDescent="0.25">
      <c r="A61">
        <v>2016</v>
      </c>
      <c r="B61">
        <v>38</v>
      </c>
      <c r="C61" t="s">
        <v>106</v>
      </c>
      <c r="D61" t="s">
        <v>71</v>
      </c>
      <c r="E61" t="s">
        <v>96</v>
      </c>
      <c r="F61" t="s">
        <v>107</v>
      </c>
      <c r="G61">
        <v>5</v>
      </c>
      <c r="H61" t="s">
        <v>74</v>
      </c>
      <c r="I61">
        <v>4.5</v>
      </c>
      <c r="J61" t="s">
        <v>80</v>
      </c>
      <c r="K61" t="s">
        <v>75</v>
      </c>
      <c r="L61" t="s">
        <v>76</v>
      </c>
      <c r="M61" t="s">
        <v>75</v>
      </c>
      <c r="N61" t="s">
        <v>76</v>
      </c>
      <c r="O61">
        <v>5</v>
      </c>
      <c r="P61" t="s">
        <v>74</v>
      </c>
      <c r="Q61">
        <v>4.8</v>
      </c>
      <c r="R61" t="s">
        <v>74</v>
      </c>
      <c r="S61" t="s">
        <v>75</v>
      </c>
      <c r="T61" t="s">
        <v>94</v>
      </c>
      <c r="U61" s="7" t="str">
        <f t="shared" ref="U61:U125" si="2">IF(OR(E61="O001",E61="M001",E61="W001",E61="K027"),"FID","MIR")</f>
        <v>MIR</v>
      </c>
    </row>
    <row r="62" spans="1:21" ht="19.5" customHeight="1" x14ac:dyDescent="0.25">
      <c r="A62">
        <v>2016</v>
      </c>
      <c r="B62">
        <v>38</v>
      </c>
      <c r="C62" t="s">
        <v>106</v>
      </c>
      <c r="D62" t="s">
        <v>71</v>
      </c>
      <c r="E62" t="s">
        <v>98</v>
      </c>
      <c r="F62" t="s">
        <v>108</v>
      </c>
      <c r="G62">
        <v>5</v>
      </c>
      <c r="H62" t="s">
        <v>74</v>
      </c>
      <c r="I62">
        <v>3</v>
      </c>
      <c r="J62" t="s">
        <v>85</v>
      </c>
      <c r="K62">
        <v>3.3</v>
      </c>
      <c r="L62" t="s">
        <v>85</v>
      </c>
      <c r="M62" t="s">
        <v>75</v>
      </c>
      <c r="N62" t="s">
        <v>76</v>
      </c>
      <c r="O62">
        <v>2</v>
      </c>
      <c r="P62" t="s">
        <v>82</v>
      </c>
      <c r="Q62">
        <v>3.1</v>
      </c>
      <c r="R62" t="s">
        <v>85</v>
      </c>
      <c r="S62" t="s">
        <v>88</v>
      </c>
      <c r="T62" t="s">
        <v>89</v>
      </c>
      <c r="U62" s="7" t="str">
        <f t="shared" si="2"/>
        <v>MIR</v>
      </c>
    </row>
    <row r="63" spans="1:21" ht="19.5" customHeight="1" x14ac:dyDescent="0.25">
      <c r="A63">
        <v>2016</v>
      </c>
      <c r="B63">
        <v>38</v>
      </c>
      <c r="C63" t="s">
        <v>106</v>
      </c>
      <c r="D63" t="s">
        <v>71</v>
      </c>
      <c r="E63" t="s">
        <v>101</v>
      </c>
      <c r="F63" t="s">
        <v>109</v>
      </c>
      <c r="G63">
        <v>3.7</v>
      </c>
      <c r="H63" t="s">
        <v>85</v>
      </c>
      <c r="I63">
        <v>2.2999999999999998</v>
      </c>
      <c r="J63" t="s">
        <v>82</v>
      </c>
      <c r="K63" t="s">
        <v>75</v>
      </c>
      <c r="L63" t="s">
        <v>76</v>
      </c>
      <c r="M63" t="s">
        <v>75</v>
      </c>
      <c r="N63" t="s">
        <v>76</v>
      </c>
      <c r="O63" t="s">
        <v>75</v>
      </c>
      <c r="P63" t="s">
        <v>76</v>
      </c>
      <c r="Q63">
        <v>2.8</v>
      </c>
      <c r="R63" t="s">
        <v>85</v>
      </c>
      <c r="S63" t="s">
        <v>75</v>
      </c>
      <c r="T63" t="s">
        <v>77</v>
      </c>
      <c r="U63" s="7" t="str">
        <f t="shared" si="2"/>
        <v>MIR</v>
      </c>
    </row>
    <row r="64" spans="1:21" ht="19.5" customHeight="1" x14ac:dyDescent="0.25">
      <c r="A64">
        <v>2016</v>
      </c>
      <c r="B64">
        <v>38</v>
      </c>
      <c r="C64" t="s">
        <v>106</v>
      </c>
      <c r="D64" t="s">
        <v>71</v>
      </c>
      <c r="E64" t="s">
        <v>90</v>
      </c>
      <c r="F64" t="s">
        <v>91</v>
      </c>
      <c r="G64">
        <v>4.3</v>
      </c>
      <c r="H64" t="s">
        <v>80</v>
      </c>
      <c r="I64">
        <v>1</v>
      </c>
      <c r="J64" t="s">
        <v>83</v>
      </c>
      <c r="K64" t="s">
        <v>75</v>
      </c>
      <c r="L64" t="s">
        <v>76</v>
      </c>
      <c r="M64" t="s">
        <v>75</v>
      </c>
      <c r="N64" t="s">
        <v>76</v>
      </c>
      <c r="O64" t="s">
        <v>75</v>
      </c>
      <c r="P64" t="s">
        <v>76</v>
      </c>
      <c r="Q64">
        <v>2.1</v>
      </c>
      <c r="R64" t="s">
        <v>82</v>
      </c>
      <c r="S64" t="s">
        <v>75</v>
      </c>
      <c r="T64" t="s">
        <v>77</v>
      </c>
      <c r="U64" s="7" t="str">
        <f t="shared" si="2"/>
        <v>FID</v>
      </c>
    </row>
    <row r="65" spans="1:21" ht="19.5" customHeight="1" x14ac:dyDescent="0.25">
      <c r="A65">
        <v>2016</v>
      </c>
      <c r="B65">
        <v>38</v>
      </c>
      <c r="C65" t="s">
        <v>106</v>
      </c>
      <c r="D65" t="s">
        <v>71</v>
      </c>
      <c r="E65" t="s">
        <v>72</v>
      </c>
      <c r="F65" t="s">
        <v>73</v>
      </c>
      <c r="G65">
        <v>4</v>
      </c>
      <c r="H65" t="s">
        <v>80</v>
      </c>
      <c r="I65">
        <v>1</v>
      </c>
      <c r="J65" t="s">
        <v>83</v>
      </c>
      <c r="K65" t="s">
        <v>75</v>
      </c>
      <c r="L65" t="s">
        <v>76</v>
      </c>
      <c r="M65" t="s">
        <v>75</v>
      </c>
      <c r="N65" t="s">
        <v>76</v>
      </c>
      <c r="O65" t="s">
        <v>75</v>
      </c>
      <c r="P65" t="s">
        <v>76</v>
      </c>
      <c r="Q65">
        <v>2</v>
      </c>
      <c r="R65" t="s">
        <v>82</v>
      </c>
      <c r="S65" t="s">
        <v>75</v>
      </c>
      <c r="T65" t="s">
        <v>77</v>
      </c>
      <c r="U65" s="7" t="str">
        <f t="shared" si="2"/>
        <v>FID</v>
      </c>
    </row>
    <row r="66" spans="1:21" ht="19.5" customHeight="1" x14ac:dyDescent="0.25">
      <c r="A66">
        <v>2016</v>
      </c>
      <c r="B66">
        <v>38</v>
      </c>
      <c r="C66" t="s">
        <v>106</v>
      </c>
      <c r="D66" t="s">
        <v>71</v>
      </c>
      <c r="E66" t="s">
        <v>78</v>
      </c>
      <c r="F66" t="s">
        <v>79</v>
      </c>
      <c r="G66">
        <v>5</v>
      </c>
      <c r="H66" t="s">
        <v>74</v>
      </c>
      <c r="I66">
        <v>3.7</v>
      </c>
      <c r="J66" t="s">
        <v>85</v>
      </c>
      <c r="K66" t="s">
        <v>75</v>
      </c>
      <c r="L66" t="s">
        <v>76</v>
      </c>
      <c r="M66" t="s">
        <v>75</v>
      </c>
      <c r="N66" t="s">
        <v>76</v>
      </c>
      <c r="O66" t="s">
        <v>75</v>
      </c>
      <c r="P66" t="s">
        <v>76</v>
      </c>
      <c r="Q66">
        <v>4.0999999999999996</v>
      </c>
      <c r="R66" t="s">
        <v>80</v>
      </c>
      <c r="S66" t="s">
        <v>75</v>
      </c>
      <c r="T66" t="s">
        <v>77</v>
      </c>
      <c r="U66" s="7" t="str">
        <f t="shared" si="2"/>
        <v>FID</v>
      </c>
    </row>
    <row r="67" spans="1:21" ht="19.5" customHeight="1" x14ac:dyDescent="0.25">
      <c r="A67">
        <v>2016</v>
      </c>
      <c r="B67">
        <v>38</v>
      </c>
      <c r="C67" t="s">
        <v>106</v>
      </c>
      <c r="D67" t="s">
        <v>71</v>
      </c>
      <c r="E67" t="s">
        <v>81</v>
      </c>
      <c r="F67" t="s">
        <v>110</v>
      </c>
      <c r="G67">
        <v>5</v>
      </c>
      <c r="H67" t="s">
        <v>74</v>
      </c>
      <c r="I67">
        <v>2.2999999999999998</v>
      </c>
      <c r="J67" t="s">
        <v>82</v>
      </c>
      <c r="K67">
        <v>3.6</v>
      </c>
      <c r="L67" t="s">
        <v>85</v>
      </c>
      <c r="M67" t="s">
        <v>75</v>
      </c>
      <c r="N67" t="s">
        <v>76</v>
      </c>
      <c r="O67" t="s">
        <v>75</v>
      </c>
      <c r="P67" t="s">
        <v>76</v>
      </c>
      <c r="Q67">
        <v>3.4</v>
      </c>
      <c r="R67" t="s">
        <v>85</v>
      </c>
      <c r="S67" t="s">
        <v>88</v>
      </c>
      <c r="T67" t="s">
        <v>92</v>
      </c>
      <c r="U67" s="7" t="str">
        <f t="shared" si="2"/>
        <v>MIR</v>
      </c>
    </row>
    <row r="68" spans="1:21" ht="19.5" customHeight="1" x14ac:dyDescent="0.25">
      <c r="A68">
        <v>2016</v>
      </c>
      <c r="B68">
        <v>38</v>
      </c>
      <c r="C68" t="s">
        <v>106</v>
      </c>
      <c r="D68" t="s">
        <v>71</v>
      </c>
      <c r="E68" t="s">
        <v>111</v>
      </c>
      <c r="F68" t="s">
        <v>112</v>
      </c>
      <c r="G68">
        <v>5</v>
      </c>
      <c r="H68" t="s">
        <v>74</v>
      </c>
      <c r="I68">
        <v>3.9</v>
      </c>
      <c r="J68" t="s">
        <v>80</v>
      </c>
      <c r="K68">
        <v>4.5</v>
      </c>
      <c r="L68" t="s">
        <v>80</v>
      </c>
      <c r="M68">
        <v>5</v>
      </c>
      <c r="N68" t="s">
        <v>74</v>
      </c>
      <c r="O68">
        <v>3</v>
      </c>
      <c r="P68" t="s">
        <v>85</v>
      </c>
      <c r="Q68">
        <v>4.3</v>
      </c>
      <c r="R68" t="s">
        <v>80</v>
      </c>
      <c r="S68" t="s">
        <v>99</v>
      </c>
      <c r="T68" t="s">
        <v>95</v>
      </c>
      <c r="U68" s="7" t="str">
        <f t="shared" si="2"/>
        <v>MIR</v>
      </c>
    </row>
    <row r="69" spans="1:21" ht="19.5" customHeight="1" x14ac:dyDescent="0.25">
      <c r="A69">
        <v>2016</v>
      </c>
      <c r="B69">
        <v>38</v>
      </c>
      <c r="C69" t="s">
        <v>106</v>
      </c>
      <c r="D69" t="s">
        <v>71</v>
      </c>
      <c r="E69" t="s">
        <v>113</v>
      </c>
      <c r="F69" t="s">
        <v>114</v>
      </c>
      <c r="G69">
        <v>5</v>
      </c>
      <c r="H69" t="s">
        <v>74</v>
      </c>
      <c r="I69">
        <v>2.7</v>
      </c>
      <c r="J69" t="s">
        <v>85</v>
      </c>
      <c r="K69">
        <v>4.2</v>
      </c>
      <c r="L69" t="s">
        <v>80</v>
      </c>
      <c r="M69">
        <v>5</v>
      </c>
      <c r="N69" t="s">
        <v>74</v>
      </c>
      <c r="O69">
        <v>3</v>
      </c>
      <c r="P69" t="s">
        <v>85</v>
      </c>
      <c r="Q69">
        <v>3.9</v>
      </c>
      <c r="R69" t="s">
        <v>80</v>
      </c>
      <c r="S69" t="s">
        <v>99</v>
      </c>
      <c r="T69" t="s">
        <v>95</v>
      </c>
      <c r="U69" s="7" t="str">
        <f t="shared" si="2"/>
        <v>MIR</v>
      </c>
    </row>
    <row r="70" spans="1:21" ht="19.5" customHeight="1" x14ac:dyDescent="0.25">
      <c r="A70">
        <v>2016</v>
      </c>
      <c r="B70">
        <v>38</v>
      </c>
      <c r="C70" t="s">
        <v>106</v>
      </c>
      <c r="D70" t="s">
        <v>71</v>
      </c>
      <c r="E70" t="s">
        <v>115</v>
      </c>
      <c r="F70" t="s">
        <v>116</v>
      </c>
      <c r="G70">
        <v>5</v>
      </c>
      <c r="H70" t="s">
        <v>74</v>
      </c>
      <c r="I70">
        <v>3.5</v>
      </c>
      <c r="J70" t="s">
        <v>85</v>
      </c>
      <c r="K70">
        <v>4</v>
      </c>
      <c r="L70" t="s">
        <v>80</v>
      </c>
      <c r="M70">
        <v>5</v>
      </c>
      <c r="N70" t="s">
        <v>74</v>
      </c>
      <c r="O70">
        <v>4</v>
      </c>
      <c r="P70" t="s">
        <v>80</v>
      </c>
      <c r="Q70">
        <v>4.3</v>
      </c>
      <c r="R70" t="s">
        <v>80</v>
      </c>
      <c r="S70" t="s">
        <v>99</v>
      </c>
      <c r="T70" t="s">
        <v>95</v>
      </c>
      <c r="U70" s="7" t="str">
        <f t="shared" si="2"/>
        <v>MIR</v>
      </c>
    </row>
    <row r="71" spans="1:21" ht="19.5" customHeight="1" x14ac:dyDescent="0.25">
      <c r="A71">
        <v>2016</v>
      </c>
      <c r="B71">
        <v>38</v>
      </c>
      <c r="C71" t="s">
        <v>106</v>
      </c>
      <c r="D71" t="s">
        <v>71</v>
      </c>
      <c r="E71" t="s">
        <v>117</v>
      </c>
      <c r="F71" t="s">
        <v>118</v>
      </c>
      <c r="G71">
        <v>4.7</v>
      </c>
      <c r="H71" t="s">
        <v>74</v>
      </c>
      <c r="I71">
        <v>4</v>
      </c>
      <c r="J71" t="s">
        <v>80</v>
      </c>
      <c r="K71">
        <v>4.3</v>
      </c>
      <c r="L71" t="s">
        <v>80</v>
      </c>
      <c r="M71">
        <v>5</v>
      </c>
      <c r="N71" t="s">
        <v>74</v>
      </c>
      <c r="O71">
        <v>3</v>
      </c>
      <c r="P71" t="s">
        <v>85</v>
      </c>
      <c r="Q71">
        <v>4.2</v>
      </c>
      <c r="R71" t="s">
        <v>80</v>
      </c>
      <c r="S71" t="s">
        <v>99</v>
      </c>
      <c r="T71" t="s">
        <v>95</v>
      </c>
      <c r="U71" s="7" t="str">
        <f t="shared" si="2"/>
        <v>MIR</v>
      </c>
    </row>
    <row r="72" spans="1:21" ht="19.5" customHeight="1" x14ac:dyDescent="0.25">
      <c r="A72">
        <v>2016</v>
      </c>
      <c r="B72">
        <v>38</v>
      </c>
      <c r="C72" t="s">
        <v>106</v>
      </c>
      <c r="D72" t="s">
        <v>71</v>
      </c>
      <c r="E72" t="s">
        <v>119</v>
      </c>
      <c r="F72" t="s">
        <v>120</v>
      </c>
      <c r="G72">
        <v>5</v>
      </c>
      <c r="H72" t="s">
        <v>74</v>
      </c>
      <c r="I72">
        <v>4.5</v>
      </c>
      <c r="J72" t="s">
        <v>80</v>
      </c>
      <c r="K72" t="s">
        <v>75</v>
      </c>
      <c r="L72" t="s">
        <v>76</v>
      </c>
      <c r="M72">
        <v>3</v>
      </c>
      <c r="N72" t="s">
        <v>85</v>
      </c>
      <c r="O72">
        <v>3</v>
      </c>
      <c r="P72" t="s">
        <v>85</v>
      </c>
      <c r="Q72">
        <v>3.7</v>
      </c>
      <c r="R72" t="s">
        <v>85</v>
      </c>
      <c r="S72" t="s">
        <v>75</v>
      </c>
      <c r="T72" t="s">
        <v>104</v>
      </c>
      <c r="U72" s="7" t="str">
        <f t="shared" si="2"/>
        <v>MIR</v>
      </c>
    </row>
    <row r="73" spans="1:21" ht="19.5" customHeight="1" x14ac:dyDescent="0.25">
      <c r="A73">
        <v>2016</v>
      </c>
      <c r="B73">
        <v>38</v>
      </c>
      <c r="C73" t="s">
        <v>106</v>
      </c>
      <c r="D73" t="s">
        <v>71</v>
      </c>
      <c r="E73" t="s">
        <v>103</v>
      </c>
      <c r="F73" t="s">
        <v>121</v>
      </c>
      <c r="G73">
        <v>5</v>
      </c>
      <c r="H73" t="s">
        <v>74</v>
      </c>
      <c r="I73">
        <v>3.9</v>
      </c>
      <c r="J73" t="s">
        <v>80</v>
      </c>
      <c r="K73">
        <v>3.5</v>
      </c>
      <c r="L73" t="s">
        <v>85</v>
      </c>
      <c r="M73">
        <v>5</v>
      </c>
      <c r="N73" t="s">
        <v>74</v>
      </c>
      <c r="O73">
        <v>2</v>
      </c>
      <c r="P73" t="s">
        <v>82</v>
      </c>
      <c r="Q73">
        <v>3.8</v>
      </c>
      <c r="R73" t="s">
        <v>80</v>
      </c>
      <c r="S73" t="s">
        <v>99</v>
      </c>
      <c r="T73" t="s">
        <v>95</v>
      </c>
      <c r="U73" s="7" t="str">
        <f t="shared" si="2"/>
        <v>MIR</v>
      </c>
    </row>
    <row r="74" spans="1:21" ht="19.5" customHeight="1" x14ac:dyDescent="0.25">
      <c r="A74">
        <v>2015</v>
      </c>
      <c r="B74">
        <v>38</v>
      </c>
      <c r="C74" t="s">
        <v>106</v>
      </c>
      <c r="D74" t="s">
        <v>71</v>
      </c>
      <c r="E74" t="s">
        <v>84</v>
      </c>
      <c r="F74" t="s">
        <v>122</v>
      </c>
      <c r="G74">
        <v>5</v>
      </c>
      <c r="H74" t="s">
        <v>74</v>
      </c>
      <c r="I74">
        <v>2.5</v>
      </c>
      <c r="J74" t="s">
        <v>82</v>
      </c>
      <c r="K74" t="s">
        <v>75</v>
      </c>
      <c r="L74" t="s">
        <v>76</v>
      </c>
      <c r="M74" t="s">
        <v>75</v>
      </c>
      <c r="N74" t="s">
        <v>76</v>
      </c>
      <c r="O74" t="s">
        <v>75</v>
      </c>
      <c r="P74" t="s">
        <v>76</v>
      </c>
      <c r="Q74">
        <v>3.3</v>
      </c>
      <c r="R74" t="s">
        <v>85</v>
      </c>
      <c r="S74" t="s">
        <v>75</v>
      </c>
      <c r="T74" t="s">
        <v>77</v>
      </c>
      <c r="U74" s="7" t="str">
        <f t="shared" si="2"/>
        <v>MIR</v>
      </c>
    </row>
    <row r="75" spans="1:21" ht="19.5" customHeight="1" x14ac:dyDescent="0.25">
      <c r="A75">
        <v>2015</v>
      </c>
      <c r="B75">
        <v>38</v>
      </c>
      <c r="C75" t="s">
        <v>106</v>
      </c>
      <c r="D75" t="s">
        <v>71</v>
      </c>
      <c r="E75" t="s">
        <v>87</v>
      </c>
      <c r="F75" t="s">
        <v>123</v>
      </c>
      <c r="G75">
        <v>5</v>
      </c>
      <c r="H75" t="s">
        <v>74</v>
      </c>
      <c r="I75">
        <v>2.5</v>
      </c>
      <c r="J75" t="s">
        <v>82</v>
      </c>
      <c r="K75" t="s">
        <v>75</v>
      </c>
      <c r="L75" t="s">
        <v>76</v>
      </c>
      <c r="M75" t="s">
        <v>75</v>
      </c>
      <c r="N75" t="s">
        <v>76</v>
      </c>
      <c r="O75" t="s">
        <v>75</v>
      </c>
      <c r="P75" t="s">
        <v>76</v>
      </c>
      <c r="Q75">
        <v>3.3</v>
      </c>
      <c r="R75" t="s">
        <v>85</v>
      </c>
      <c r="S75" t="s">
        <v>75</v>
      </c>
      <c r="T75" t="s">
        <v>77</v>
      </c>
      <c r="U75" s="7" t="str">
        <f t="shared" si="2"/>
        <v>MIR</v>
      </c>
    </row>
    <row r="76" spans="1:21" ht="19.5" customHeight="1" x14ac:dyDescent="0.25">
      <c r="A76">
        <v>2015</v>
      </c>
      <c r="B76">
        <v>38</v>
      </c>
      <c r="C76" t="s">
        <v>106</v>
      </c>
      <c r="D76" t="s">
        <v>71</v>
      </c>
      <c r="E76" t="s">
        <v>97</v>
      </c>
      <c r="F76" t="s">
        <v>124</v>
      </c>
      <c r="G76">
        <v>5</v>
      </c>
      <c r="H76" t="s">
        <v>74</v>
      </c>
      <c r="I76">
        <v>3</v>
      </c>
      <c r="J76" t="s">
        <v>85</v>
      </c>
      <c r="K76">
        <v>4.2</v>
      </c>
      <c r="L76" t="s">
        <v>80</v>
      </c>
      <c r="M76">
        <v>5</v>
      </c>
      <c r="N76" t="s">
        <v>74</v>
      </c>
      <c r="O76">
        <v>4</v>
      </c>
      <c r="P76" t="s">
        <v>80</v>
      </c>
      <c r="Q76">
        <v>4.2</v>
      </c>
      <c r="R76" t="s">
        <v>80</v>
      </c>
      <c r="S76" t="s">
        <v>88</v>
      </c>
      <c r="T76" t="s">
        <v>95</v>
      </c>
      <c r="U76" s="7" t="str">
        <f t="shared" si="2"/>
        <v>MIR</v>
      </c>
    </row>
    <row r="77" spans="1:21" ht="19.5" customHeight="1" x14ac:dyDescent="0.25">
      <c r="A77">
        <v>2015</v>
      </c>
      <c r="B77">
        <v>38</v>
      </c>
      <c r="C77" t="s">
        <v>106</v>
      </c>
      <c r="D77" t="s">
        <v>71</v>
      </c>
      <c r="E77" t="s">
        <v>98</v>
      </c>
      <c r="F77" t="s">
        <v>125</v>
      </c>
      <c r="G77">
        <v>4.7</v>
      </c>
      <c r="H77" t="s">
        <v>74</v>
      </c>
      <c r="I77">
        <v>1</v>
      </c>
      <c r="J77" t="s">
        <v>83</v>
      </c>
      <c r="K77" t="s">
        <v>75</v>
      </c>
      <c r="L77" t="s">
        <v>76</v>
      </c>
      <c r="M77" t="s">
        <v>75</v>
      </c>
      <c r="N77" t="s">
        <v>76</v>
      </c>
      <c r="O77">
        <v>4</v>
      </c>
      <c r="P77" t="s">
        <v>80</v>
      </c>
      <c r="Q77">
        <v>2.9</v>
      </c>
      <c r="R77" t="s">
        <v>85</v>
      </c>
      <c r="S77" t="s">
        <v>75</v>
      </c>
      <c r="T77" t="s">
        <v>94</v>
      </c>
      <c r="U77" s="7" t="str">
        <f t="shared" si="2"/>
        <v>MIR</v>
      </c>
    </row>
    <row r="78" spans="1:21" ht="19.5" customHeight="1" x14ac:dyDescent="0.25">
      <c r="A78">
        <v>2015</v>
      </c>
      <c r="B78">
        <v>38</v>
      </c>
      <c r="C78" t="s">
        <v>106</v>
      </c>
      <c r="D78" t="s">
        <v>71</v>
      </c>
      <c r="E78" t="s">
        <v>101</v>
      </c>
      <c r="F78" t="s">
        <v>109</v>
      </c>
      <c r="G78">
        <v>3</v>
      </c>
      <c r="H78" t="s">
        <v>85</v>
      </c>
      <c r="I78">
        <v>3.7</v>
      </c>
      <c r="J78" t="s">
        <v>85</v>
      </c>
      <c r="K78" t="s">
        <v>75</v>
      </c>
      <c r="L78" t="s">
        <v>76</v>
      </c>
      <c r="M78" t="s">
        <v>75</v>
      </c>
      <c r="N78" t="s">
        <v>76</v>
      </c>
      <c r="O78" t="s">
        <v>75</v>
      </c>
      <c r="P78" t="s">
        <v>76</v>
      </c>
      <c r="Q78">
        <v>3.4</v>
      </c>
      <c r="R78" t="s">
        <v>85</v>
      </c>
      <c r="S78" t="s">
        <v>75</v>
      </c>
      <c r="T78" t="s">
        <v>77</v>
      </c>
      <c r="U78" s="7" t="str">
        <f t="shared" si="2"/>
        <v>MIR</v>
      </c>
    </row>
    <row r="79" spans="1:21" ht="19.5" customHeight="1" x14ac:dyDescent="0.25">
      <c r="A79">
        <v>2015</v>
      </c>
      <c r="B79">
        <v>38</v>
      </c>
      <c r="C79" t="s">
        <v>106</v>
      </c>
      <c r="D79" t="s">
        <v>71</v>
      </c>
      <c r="E79" t="s">
        <v>90</v>
      </c>
      <c r="F79" t="s">
        <v>91</v>
      </c>
      <c r="G79">
        <v>3.7</v>
      </c>
      <c r="H79" t="s">
        <v>85</v>
      </c>
      <c r="I79">
        <v>5</v>
      </c>
      <c r="J79" t="s">
        <v>74</v>
      </c>
      <c r="K79" t="s">
        <v>75</v>
      </c>
      <c r="L79" t="s">
        <v>76</v>
      </c>
      <c r="M79" t="s">
        <v>75</v>
      </c>
      <c r="N79" t="s">
        <v>76</v>
      </c>
      <c r="O79" t="s">
        <v>75</v>
      </c>
      <c r="P79" t="s">
        <v>76</v>
      </c>
      <c r="Q79">
        <v>4.5999999999999996</v>
      </c>
      <c r="R79" t="s">
        <v>74</v>
      </c>
      <c r="S79" t="s">
        <v>75</v>
      </c>
      <c r="T79" t="s">
        <v>77</v>
      </c>
      <c r="U79" s="7" t="str">
        <f t="shared" si="2"/>
        <v>FID</v>
      </c>
    </row>
    <row r="80" spans="1:21" ht="19.5" customHeight="1" x14ac:dyDescent="0.25">
      <c r="A80">
        <v>2015</v>
      </c>
      <c r="B80">
        <v>38</v>
      </c>
      <c r="C80" t="s">
        <v>106</v>
      </c>
      <c r="D80" t="s">
        <v>71</v>
      </c>
      <c r="E80" t="s">
        <v>72</v>
      </c>
      <c r="F80" t="s">
        <v>73</v>
      </c>
      <c r="G80">
        <v>3.5</v>
      </c>
      <c r="H80" t="s">
        <v>85</v>
      </c>
      <c r="I80">
        <v>5</v>
      </c>
      <c r="J80" t="s">
        <v>74</v>
      </c>
      <c r="K80" t="s">
        <v>75</v>
      </c>
      <c r="L80" t="s">
        <v>76</v>
      </c>
      <c r="M80" t="s">
        <v>75</v>
      </c>
      <c r="N80" t="s">
        <v>76</v>
      </c>
      <c r="O80" t="s">
        <v>75</v>
      </c>
      <c r="P80" t="s">
        <v>76</v>
      </c>
      <c r="Q80">
        <v>4.5</v>
      </c>
      <c r="R80" t="s">
        <v>80</v>
      </c>
      <c r="S80" t="s">
        <v>75</v>
      </c>
      <c r="T80" t="s">
        <v>77</v>
      </c>
      <c r="U80" s="7" t="str">
        <f t="shared" si="2"/>
        <v>FID</v>
      </c>
    </row>
    <row r="81" spans="1:21" ht="19.5" customHeight="1" x14ac:dyDescent="0.25">
      <c r="A81">
        <v>2015</v>
      </c>
      <c r="B81">
        <v>38</v>
      </c>
      <c r="C81" t="s">
        <v>106</v>
      </c>
      <c r="D81" t="s">
        <v>71</v>
      </c>
      <c r="E81" t="s">
        <v>78</v>
      </c>
      <c r="F81" t="s">
        <v>79</v>
      </c>
      <c r="G81">
        <v>5</v>
      </c>
      <c r="H81" t="s">
        <v>74</v>
      </c>
      <c r="I81">
        <v>5</v>
      </c>
      <c r="J81" t="s">
        <v>74</v>
      </c>
      <c r="K81" t="s">
        <v>75</v>
      </c>
      <c r="L81" t="s">
        <v>76</v>
      </c>
      <c r="M81" t="s">
        <v>75</v>
      </c>
      <c r="N81" t="s">
        <v>76</v>
      </c>
      <c r="O81" t="s">
        <v>75</v>
      </c>
      <c r="P81" t="s">
        <v>76</v>
      </c>
      <c r="Q81">
        <v>5</v>
      </c>
      <c r="R81" t="s">
        <v>74</v>
      </c>
      <c r="S81" t="s">
        <v>75</v>
      </c>
      <c r="T81" t="s">
        <v>77</v>
      </c>
      <c r="U81" s="7" t="str">
        <f t="shared" si="2"/>
        <v>FID</v>
      </c>
    </row>
    <row r="82" spans="1:21" ht="19.5" customHeight="1" x14ac:dyDescent="0.25">
      <c r="A82">
        <v>2015</v>
      </c>
      <c r="B82">
        <v>38</v>
      </c>
      <c r="C82" t="s">
        <v>106</v>
      </c>
      <c r="D82" t="s">
        <v>71</v>
      </c>
      <c r="E82" t="s">
        <v>81</v>
      </c>
      <c r="F82" t="s">
        <v>126</v>
      </c>
      <c r="G82">
        <v>4.5</v>
      </c>
      <c r="H82" t="s">
        <v>80</v>
      </c>
      <c r="I82">
        <v>4.5</v>
      </c>
      <c r="J82" t="s">
        <v>80</v>
      </c>
      <c r="K82" t="s">
        <v>75</v>
      </c>
      <c r="L82" t="s">
        <v>76</v>
      </c>
      <c r="M82" t="s">
        <v>75</v>
      </c>
      <c r="N82" t="s">
        <v>76</v>
      </c>
      <c r="O82" t="s">
        <v>75</v>
      </c>
      <c r="P82" t="s">
        <v>76</v>
      </c>
      <c r="Q82">
        <v>4.5</v>
      </c>
      <c r="R82" t="s">
        <v>80</v>
      </c>
      <c r="S82" t="s">
        <v>75</v>
      </c>
      <c r="T82" t="s">
        <v>77</v>
      </c>
      <c r="U82" s="7" t="str">
        <f t="shared" si="2"/>
        <v>MIR</v>
      </c>
    </row>
    <row r="83" spans="1:21" ht="19.5" customHeight="1" x14ac:dyDescent="0.25">
      <c r="A83">
        <v>2015</v>
      </c>
      <c r="B83">
        <v>38</v>
      </c>
      <c r="C83" t="s">
        <v>106</v>
      </c>
      <c r="D83" t="s">
        <v>71</v>
      </c>
      <c r="E83" t="s">
        <v>111</v>
      </c>
      <c r="F83" t="s">
        <v>127</v>
      </c>
      <c r="G83">
        <v>5</v>
      </c>
      <c r="H83" t="s">
        <v>74</v>
      </c>
      <c r="I83">
        <v>3</v>
      </c>
      <c r="J83" t="s">
        <v>85</v>
      </c>
      <c r="K83">
        <v>3.9</v>
      </c>
      <c r="L83" t="s">
        <v>80</v>
      </c>
      <c r="M83">
        <v>5</v>
      </c>
      <c r="N83" t="s">
        <v>74</v>
      </c>
      <c r="O83">
        <v>3</v>
      </c>
      <c r="P83" t="s">
        <v>85</v>
      </c>
      <c r="Q83">
        <v>3.9</v>
      </c>
      <c r="R83" t="s">
        <v>80</v>
      </c>
      <c r="S83" t="s">
        <v>99</v>
      </c>
      <c r="T83" t="s">
        <v>95</v>
      </c>
      <c r="U83" s="7" t="str">
        <f t="shared" si="2"/>
        <v>MIR</v>
      </c>
    </row>
    <row r="84" spans="1:21" ht="19.5" customHeight="1" x14ac:dyDescent="0.25">
      <c r="A84">
        <v>2015</v>
      </c>
      <c r="B84">
        <v>38</v>
      </c>
      <c r="C84" t="s">
        <v>106</v>
      </c>
      <c r="D84" t="s">
        <v>71</v>
      </c>
      <c r="E84" t="s">
        <v>113</v>
      </c>
      <c r="F84" t="s">
        <v>114</v>
      </c>
      <c r="G84">
        <v>5</v>
      </c>
      <c r="H84" t="s">
        <v>74</v>
      </c>
      <c r="I84">
        <v>3</v>
      </c>
      <c r="J84" t="s">
        <v>85</v>
      </c>
      <c r="K84">
        <v>3.2</v>
      </c>
      <c r="L84" t="s">
        <v>85</v>
      </c>
      <c r="M84">
        <v>3</v>
      </c>
      <c r="N84" t="s">
        <v>85</v>
      </c>
      <c r="O84">
        <v>1</v>
      </c>
      <c r="P84" t="s">
        <v>83</v>
      </c>
      <c r="Q84">
        <v>2.9</v>
      </c>
      <c r="R84" t="s">
        <v>85</v>
      </c>
      <c r="S84" t="s">
        <v>99</v>
      </c>
      <c r="T84" t="s">
        <v>95</v>
      </c>
      <c r="U84" s="7" t="str">
        <f t="shared" si="2"/>
        <v>MIR</v>
      </c>
    </row>
    <row r="85" spans="1:21" ht="19.5" customHeight="1" x14ac:dyDescent="0.25">
      <c r="A85">
        <v>2015</v>
      </c>
      <c r="B85">
        <v>38</v>
      </c>
      <c r="C85" t="s">
        <v>106</v>
      </c>
      <c r="D85" t="s">
        <v>71</v>
      </c>
      <c r="E85" t="s">
        <v>115</v>
      </c>
      <c r="F85" t="s">
        <v>128</v>
      </c>
      <c r="G85">
        <v>4.8</v>
      </c>
      <c r="H85" t="s">
        <v>74</v>
      </c>
      <c r="I85">
        <v>2.8</v>
      </c>
      <c r="J85" t="s">
        <v>85</v>
      </c>
      <c r="K85">
        <v>2.6</v>
      </c>
      <c r="L85" t="s">
        <v>82</v>
      </c>
      <c r="M85">
        <v>4</v>
      </c>
      <c r="N85" t="s">
        <v>80</v>
      </c>
      <c r="O85">
        <v>3</v>
      </c>
      <c r="P85" t="s">
        <v>85</v>
      </c>
      <c r="Q85">
        <v>3.3</v>
      </c>
      <c r="R85" t="s">
        <v>85</v>
      </c>
      <c r="S85" t="s">
        <v>99</v>
      </c>
      <c r="T85" t="s">
        <v>95</v>
      </c>
      <c r="U85" s="7" t="str">
        <f t="shared" si="2"/>
        <v>MIR</v>
      </c>
    </row>
    <row r="86" spans="1:21" ht="19.5" customHeight="1" x14ac:dyDescent="0.25">
      <c r="A86">
        <v>2015</v>
      </c>
      <c r="B86">
        <v>38</v>
      </c>
      <c r="C86" t="s">
        <v>106</v>
      </c>
      <c r="D86" t="s">
        <v>71</v>
      </c>
      <c r="E86" t="s">
        <v>129</v>
      </c>
      <c r="F86" t="s">
        <v>130</v>
      </c>
      <c r="G86">
        <v>4.4000000000000004</v>
      </c>
      <c r="H86" t="s">
        <v>80</v>
      </c>
      <c r="I86">
        <v>3.3</v>
      </c>
      <c r="J86" t="s">
        <v>85</v>
      </c>
      <c r="K86">
        <v>2.8</v>
      </c>
      <c r="L86" t="s">
        <v>85</v>
      </c>
      <c r="M86">
        <v>4</v>
      </c>
      <c r="N86" t="s">
        <v>80</v>
      </c>
      <c r="O86">
        <v>3</v>
      </c>
      <c r="P86" t="s">
        <v>85</v>
      </c>
      <c r="Q86">
        <v>3.4</v>
      </c>
      <c r="R86" t="s">
        <v>85</v>
      </c>
      <c r="S86" t="s">
        <v>99</v>
      </c>
      <c r="T86" t="s">
        <v>95</v>
      </c>
      <c r="U86" s="7" t="str">
        <f t="shared" si="2"/>
        <v>MIR</v>
      </c>
    </row>
    <row r="87" spans="1:21" ht="19.5" customHeight="1" x14ac:dyDescent="0.25">
      <c r="A87">
        <v>2015</v>
      </c>
      <c r="B87">
        <v>38</v>
      </c>
      <c r="C87" t="s">
        <v>106</v>
      </c>
      <c r="D87" t="s">
        <v>71</v>
      </c>
      <c r="E87" t="s">
        <v>117</v>
      </c>
      <c r="F87" t="s">
        <v>131</v>
      </c>
      <c r="G87">
        <v>4.4000000000000004</v>
      </c>
      <c r="H87" t="s">
        <v>80</v>
      </c>
      <c r="I87">
        <v>1</v>
      </c>
      <c r="J87" t="s">
        <v>83</v>
      </c>
      <c r="K87">
        <v>2.7</v>
      </c>
      <c r="L87" t="s">
        <v>85</v>
      </c>
      <c r="M87">
        <v>4</v>
      </c>
      <c r="N87" t="s">
        <v>80</v>
      </c>
      <c r="O87">
        <v>4</v>
      </c>
      <c r="P87" t="s">
        <v>80</v>
      </c>
      <c r="Q87">
        <v>3.1</v>
      </c>
      <c r="R87" t="s">
        <v>85</v>
      </c>
      <c r="S87" t="s">
        <v>99</v>
      </c>
      <c r="T87" t="s">
        <v>95</v>
      </c>
      <c r="U87" s="7" t="str">
        <f t="shared" si="2"/>
        <v>MIR</v>
      </c>
    </row>
    <row r="88" spans="1:21" ht="19.5" customHeight="1" x14ac:dyDescent="0.25">
      <c r="A88">
        <v>2015</v>
      </c>
      <c r="B88">
        <v>38</v>
      </c>
      <c r="C88" t="s">
        <v>106</v>
      </c>
      <c r="D88" t="s">
        <v>71</v>
      </c>
      <c r="E88" t="s">
        <v>102</v>
      </c>
      <c r="F88" t="s">
        <v>132</v>
      </c>
      <c r="G88">
        <v>5</v>
      </c>
      <c r="H88" t="s">
        <v>74</v>
      </c>
      <c r="I88">
        <v>2.5</v>
      </c>
      <c r="J88" t="s">
        <v>82</v>
      </c>
      <c r="K88" t="s">
        <v>75</v>
      </c>
      <c r="L88" t="s">
        <v>76</v>
      </c>
      <c r="M88" t="s">
        <v>75</v>
      </c>
      <c r="N88" t="s">
        <v>76</v>
      </c>
      <c r="O88">
        <v>5</v>
      </c>
      <c r="P88" t="s">
        <v>74</v>
      </c>
      <c r="Q88">
        <v>4</v>
      </c>
      <c r="R88" t="s">
        <v>80</v>
      </c>
      <c r="S88" t="s">
        <v>75</v>
      </c>
      <c r="T88" t="s">
        <v>94</v>
      </c>
      <c r="U88" s="7" t="str">
        <f t="shared" si="2"/>
        <v>MIR</v>
      </c>
    </row>
    <row r="89" spans="1:21" ht="19.5" customHeight="1" x14ac:dyDescent="0.25">
      <c r="A89">
        <v>2015</v>
      </c>
      <c r="B89">
        <v>38</v>
      </c>
      <c r="C89" t="s">
        <v>106</v>
      </c>
      <c r="D89" t="s">
        <v>71</v>
      </c>
      <c r="E89" t="s">
        <v>100</v>
      </c>
      <c r="F89" t="s">
        <v>133</v>
      </c>
      <c r="G89">
        <v>5</v>
      </c>
      <c r="H89" t="s">
        <v>74</v>
      </c>
      <c r="I89">
        <v>1</v>
      </c>
      <c r="J89" t="s">
        <v>83</v>
      </c>
      <c r="K89">
        <v>3.4</v>
      </c>
      <c r="L89" t="s">
        <v>85</v>
      </c>
      <c r="M89">
        <v>4</v>
      </c>
      <c r="N89" t="s">
        <v>80</v>
      </c>
      <c r="O89">
        <v>2</v>
      </c>
      <c r="P89" t="s">
        <v>82</v>
      </c>
      <c r="Q89">
        <v>2.9</v>
      </c>
      <c r="R89" t="s">
        <v>85</v>
      </c>
      <c r="S89" t="s">
        <v>99</v>
      </c>
      <c r="T89" t="s">
        <v>95</v>
      </c>
      <c r="U89" s="7" t="str">
        <f t="shared" si="2"/>
        <v>MIR</v>
      </c>
    </row>
    <row r="90" spans="1:21" ht="19.5" customHeight="1" x14ac:dyDescent="0.25">
      <c r="A90">
        <v>2015</v>
      </c>
      <c r="B90">
        <v>38</v>
      </c>
      <c r="C90" t="s">
        <v>106</v>
      </c>
      <c r="D90" t="s">
        <v>71</v>
      </c>
      <c r="E90" t="s">
        <v>103</v>
      </c>
      <c r="F90" t="s">
        <v>134</v>
      </c>
      <c r="G90">
        <v>4.4000000000000004</v>
      </c>
      <c r="H90" t="s">
        <v>80</v>
      </c>
      <c r="I90">
        <v>3.7</v>
      </c>
      <c r="J90" t="s">
        <v>85</v>
      </c>
      <c r="K90">
        <v>3.2</v>
      </c>
      <c r="L90" t="s">
        <v>85</v>
      </c>
      <c r="M90">
        <v>5</v>
      </c>
      <c r="N90" t="s">
        <v>74</v>
      </c>
      <c r="O90">
        <v>4</v>
      </c>
      <c r="P90" t="s">
        <v>80</v>
      </c>
      <c r="Q90">
        <v>4</v>
      </c>
      <c r="R90" t="s">
        <v>80</v>
      </c>
      <c r="S90" t="s">
        <v>99</v>
      </c>
      <c r="T90" t="s">
        <v>95</v>
      </c>
      <c r="U90" s="7" t="str">
        <f t="shared" si="2"/>
        <v>MIR</v>
      </c>
    </row>
    <row r="91" spans="1:21" ht="19.5" customHeight="1" x14ac:dyDescent="0.25">
      <c r="A91">
        <v>2015</v>
      </c>
      <c r="B91">
        <v>38</v>
      </c>
      <c r="C91" t="s">
        <v>106</v>
      </c>
      <c r="D91" t="s">
        <v>71</v>
      </c>
      <c r="E91" t="s">
        <v>93</v>
      </c>
      <c r="F91" t="s">
        <v>135</v>
      </c>
      <c r="G91">
        <v>3.4</v>
      </c>
      <c r="H91" t="s">
        <v>85</v>
      </c>
      <c r="I91">
        <v>1</v>
      </c>
      <c r="J91" t="s">
        <v>83</v>
      </c>
      <c r="K91">
        <v>3</v>
      </c>
      <c r="L91" t="s">
        <v>85</v>
      </c>
      <c r="M91">
        <v>5</v>
      </c>
      <c r="N91" t="s">
        <v>74</v>
      </c>
      <c r="O91">
        <v>5</v>
      </c>
      <c r="P91" t="s">
        <v>74</v>
      </c>
      <c r="Q91">
        <v>3.5</v>
      </c>
      <c r="R91" t="s">
        <v>85</v>
      </c>
      <c r="S91" t="s">
        <v>88</v>
      </c>
      <c r="T91" t="s">
        <v>95</v>
      </c>
      <c r="U91" s="7" t="str">
        <f t="shared" si="2"/>
        <v>MIR</v>
      </c>
    </row>
    <row r="92" spans="1:21" ht="19.5" customHeight="1" x14ac:dyDescent="0.25">
      <c r="A92">
        <v>2014</v>
      </c>
      <c r="B92">
        <v>38</v>
      </c>
      <c r="C92" t="s">
        <v>106</v>
      </c>
      <c r="D92" t="s">
        <v>71</v>
      </c>
      <c r="E92" t="s">
        <v>84</v>
      </c>
      <c r="F92" t="s">
        <v>122</v>
      </c>
      <c r="G92">
        <v>5</v>
      </c>
      <c r="H92" t="s">
        <v>74</v>
      </c>
      <c r="I92">
        <v>4</v>
      </c>
      <c r="J92" t="s">
        <v>80</v>
      </c>
      <c r="K92" t="s">
        <v>75</v>
      </c>
      <c r="L92" t="s">
        <v>76</v>
      </c>
      <c r="M92" t="s">
        <v>75</v>
      </c>
      <c r="N92" t="s">
        <v>76</v>
      </c>
      <c r="O92" t="s">
        <v>75</v>
      </c>
      <c r="P92" t="s">
        <v>76</v>
      </c>
      <c r="Q92">
        <v>4.3</v>
      </c>
      <c r="R92" t="s">
        <v>80</v>
      </c>
      <c r="S92" t="s">
        <v>75</v>
      </c>
      <c r="T92" t="s">
        <v>77</v>
      </c>
      <c r="U92" s="7" t="str">
        <f t="shared" si="2"/>
        <v>MIR</v>
      </c>
    </row>
    <row r="93" spans="1:21" ht="19.5" customHeight="1" x14ac:dyDescent="0.25">
      <c r="A93">
        <v>2014</v>
      </c>
      <c r="B93">
        <v>38</v>
      </c>
      <c r="C93" t="s">
        <v>106</v>
      </c>
      <c r="D93" t="s">
        <v>71</v>
      </c>
      <c r="E93" t="s">
        <v>87</v>
      </c>
      <c r="F93" t="s">
        <v>123</v>
      </c>
      <c r="G93">
        <v>5</v>
      </c>
      <c r="H93" t="s">
        <v>74</v>
      </c>
      <c r="I93">
        <v>5</v>
      </c>
      <c r="J93" t="s">
        <v>74</v>
      </c>
      <c r="K93" t="s">
        <v>75</v>
      </c>
      <c r="L93" t="s">
        <v>76</v>
      </c>
      <c r="M93" t="s">
        <v>75</v>
      </c>
      <c r="N93" t="s">
        <v>76</v>
      </c>
      <c r="O93" t="s">
        <v>75</v>
      </c>
      <c r="P93" t="s">
        <v>76</v>
      </c>
      <c r="Q93">
        <v>5</v>
      </c>
      <c r="R93" t="s">
        <v>74</v>
      </c>
      <c r="S93" t="s">
        <v>75</v>
      </c>
      <c r="T93" t="s">
        <v>77</v>
      </c>
      <c r="U93" s="7" t="str">
        <f t="shared" si="2"/>
        <v>MIR</v>
      </c>
    </row>
    <row r="94" spans="1:21" ht="19.5" customHeight="1" x14ac:dyDescent="0.25">
      <c r="A94">
        <v>2014</v>
      </c>
      <c r="B94">
        <v>38</v>
      </c>
      <c r="C94" t="s">
        <v>106</v>
      </c>
      <c r="D94" t="s">
        <v>71</v>
      </c>
      <c r="E94" t="s">
        <v>97</v>
      </c>
      <c r="F94" t="s">
        <v>124</v>
      </c>
      <c r="G94">
        <v>3.6</v>
      </c>
      <c r="H94" t="s">
        <v>85</v>
      </c>
      <c r="I94">
        <v>1.5</v>
      </c>
      <c r="J94" t="s">
        <v>83</v>
      </c>
      <c r="K94">
        <v>4.2</v>
      </c>
      <c r="L94" t="s">
        <v>80</v>
      </c>
      <c r="M94" t="s">
        <v>75</v>
      </c>
      <c r="N94" t="s">
        <v>76</v>
      </c>
      <c r="O94">
        <v>5</v>
      </c>
      <c r="P94" t="s">
        <v>74</v>
      </c>
      <c r="Q94">
        <v>3.6</v>
      </c>
      <c r="R94" t="s">
        <v>85</v>
      </c>
      <c r="S94" t="s">
        <v>88</v>
      </c>
      <c r="T94" t="s">
        <v>89</v>
      </c>
      <c r="U94" s="7" t="str">
        <f t="shared" si="2"/>
        <v>MIR</v>
      </c>
    </row>
    <row r="95" spans="1:21" ht="19.5" customHeight="1" x14ac:dyDescent="0.25">
      <c r="A95">
        <v>2014</v>
      </c>
      <c r="B95">
        <v>38</v>
      </c>
      <c r="C95" t="s">
        <v>106</v>
      </c>
      <c r="D95" t="s">
        <v>71</v>
      </c>
      <c r="E95" t="s">
        <v>98</v>
      </c>
      <c r="F95" t="s">
        <v>125</v>
      </c>
      <c r="G95">
        <v>4.8</v>
      </c>
      <c r="H95" t="s">
        <v>74</v>
      </c>
      <c r="I95">
        <v>3</v>
      </c>
      <c r="J95" t="s">
        <v>85</v>
      </c>
      <c r="K95" t="s">
        <v>75</v>
      </c>
      <c r="L95" t="s">
        <v>76</v>
      </c>
      <c r="M95" t="s">
        <v>75</v>
      </c>
      <c r="N95" t="s">
        <v>76</v>
      </c>
      <c r="O95">
        <v>5</v>
      </c>
      <c r="P95" t="s">
        <v>74</v>
      </c>
      <c r="Q95">
        <v>4.2</v>
      </c>
      <c r="R95" t="s">
        <v>80</v>
      </c>
      <c r="S95" t="s">
        <v>75</v>
      </c>
      <c r="T95" t="s">
        <v>94</v>
      </c>
      <c r="U95" s="7" t="str">
        <f t="shared" si="2"/>
        <v>MIR</v>
      </c>
    </row>
    <row r="96" spans="1:21" ht="19.5" customHeight="1" x14ac:dyDescent="0.25">
      <c r="A96">
        <v>2014</v>
      </c>
      <c r="B96">
        <v>38</v>
      </c>
      <c r="C96" t="s">
        <v>106</v>
      </c>
      <c r="D96" t="s">
        <v>71</v>
      </c>
      <c r="E96" t="s">
        <v>101</v>
      </c>
      <c r="F96" t="s">
        <v>109</v>
      </c>
      <c r="G96">
        <v>1</v>
      </c>
      <c r="H96" t="s">
        <v>83</v>
      </c>
      <c r="I96">
        <v>2.2999999999999998</v>
      </c>
      <c r="J96" t="s">
        <v>82</v>
      </c>
      <c r="K96" t="s">
        <v>75</v>
      </c>
      <c r="L96" t="s">
        <v>76</v>
      </c>
      <c r="M96" t="s">
        <v>75</v>
      </c>
      <c r="N96" t="s">
        <v>76</v>
      </c>
      <c r="O96" t="s">
        <v>75</v>
      </c>
      <c r="P96" t="s">
        <v>76</v>
      </c>
      <c r="Q96">
        <v>1.8</v>
      </c>
      <c r="R96" t="s">
        <v>82</v>
      </c>
      <c r="S96" t="s">
        <v>75</v>
      </c>
      <c r="T96" t="s">
        <v>77</v>
      </c>
      <c r="U96" s="7" t="str">
        <f t="shared" si="2"/>
        <v>MIR</v>
      </c>
    </row>
    <row r="97" spans="1:21" ht="19.5" customHeight="1" x14ac:dyDescent="0.25">
      <c r="A97">
        <v>2014</v>
      </c>
      <c r="B97">
        <v>38</v>
      </c>
      <c r="C97" t="s">
        <v>106</v>
      </c>
      <c r="D97" t="s">
        <v>71</v>
      </c>
      <c r="E97" t="s">
        <v>90</v>
      </c>
      <c r="F97" t="s">
        <v>91</v>
      </c>
      <c r="G97">
        <v>5</v>
      </c>
      <c r="H97" t="s">
        <v>74</v>
      </c>
      <c r="I97" t="s">
        <v>75</v>
      </c>
      <c r="J97" t="s">
        <v>76</v>
      </c>
      <c r="K97" t="s">
        <v>75</v>
      </c>
      <c r="L97" t="s">
        <v>76</v>
      </c>
      <c r="M97" t="s">
        <v>75</v>
      </c>
      <c r="N97" t="s">
        <v>76</v>
      </c>
      <c r="O97" t="s">
        <v>75</v>
      </c>
      <c r="P97" t="s">
        <v>76</v>
      </c>
      <c r="Q97">
        <v>5</v>
      </c>
      <c r="R97" t="s">
        <v>74</v>
      </c>
      <c r="S97" t="s">
        <v>75</v>
      </c>
      <c r="T97" t="s">
        <v>136</v>
      </c>
      <c r="U97" s="7" t="str">
        <f t="shared" si="2"/>
        <v>FID</v>
      </c>
    </row>
    <row r="98" spans="1:21" ht="19.5" customHeight="1" x14ac:dyDescent="0.25">
      <c r="A98">
        <v>2014</v>
      </c>
      <c r="B98">
        <v>38</v>
      </c>
      <c r="C98" t="s">
        <v>106</v>
      </c>
      <c r="D98" t="s">
        <v>71</v>
      </c>
      <c r="E98" t="s">
        <v>72</v>
      </c>
      <c r="F98" t="s">
        <v>73</v>
      </c>
      <c r="G98">
        <v>3.2</v>
      </c>
      <c r="H98" t="s">
        <v>85</v>
      </c>
      <c r="I98" t="s">
        <v>75</v>
      </c>
      <c r="J98" t="s">
        <v>76</v>
      </c>
      <c r="K98" t="s">
        <v>75</v>
      </c>
      <c r="L98" t="s">
        <v>76</v>
      </c>
      <c r="M98" t="s">
        <v>75</v>
      </c>
      <c r="N98" t="s">
        <v>76</v>
      </c>
      <c r="O98" t="s">
        <v>75</v>
      </c>
      <c r="P98" t="s">
        <v>76</v>
      </c>
      <c r="Q98">
        <v>3.2</v>
      </c>
      <c r="R98" t="s">
        <v>85</v>
      </c>
      <c r="S98" t="s">
        <v>75</v>
      </c>
      <c r="T98" t="s">
        <v>136</v>
      </c>
      <c r="U98" s="7" t="str">
        <f t="shared" si="2"/>
        <v>FID</v>
      </c>
    </row>
    <row r="99" spans="1:21" ht="19.5" customHeight="1" x14ac:dyDescent="0.25">
      <c r="A99">
        <v>2014</v>
      </c>
      <c r="B99">
        <v>38</v>
      </c>
      <c r="C99" t="s">
        <v>106</v>
      </c>
      <c r="D99" t="s">
        <v>71</v>
      </c>
      <c r="E99" t="s">
        <v>78</v>
      </c>
      <c r="F99" t="s">
        <v>79</v>
      </c>
      <c r="G99">
        <v>5</v>
      </c>
      <c r="H99" t="s">
        <v>74</v>
      </c>
      <c r="I99" t="s">
        <v>75</v>
      </c>
      <c r="J99" t="s">
        <v>76</v>
      </c>
      <c r="K99" t="s">
        <v>75</v>
      </c>
      <c r="L99" t="s">
        <v>76</v>
      </c>
      <c r="M99" t="s">
        <v>75</v>
      </c>
      <c r="N99" t="s">
        <v>76</v>
      </c>
      <c r="O99" t="s">
        <v>75</v>
      </c>
      <c r="P99" t="s">
        <v>76</v>
      </c>
      <c r="Q99">
        <v>5</v>
      </c>
      <c r="R99" t="s">
        <v>74</v>
      </c>
      <c r="S99" t="s">
        <v>75</v>
      </c>
      <c r="T99" t="s">
        <v>136</v>
      </c>
      <c r="U99" s="7" t="str">
        <f t="shared" si="2"/>
        <v>FID</v>
      </c>
    </row>
    <row r="100" spans="1:21" ht="19.5" customHeight="1" x14ac:dyDescent="0.25">
      <c r="A100">
        <v>2014</v>
      </c>
      <c r="B100">
        <v>38</v>
      </c>
      <c r="C100" t="s">
        <v>106</v>
      </c>
      <c r="D100" t="s">
        <v>71</v>
      </c>
      <c r="E100" t="s">
        <v>81</v>
      </c>
      <c r="F100" t="s">
        <v>126</v>
      </c>
      <c r="G100">
        <v>4</v>
      </c>
      <c r="H100" t="s">
        <v>80</v>
      </c>
      <c r="I100">
        <v>1.8</v>
      </c>
      <c r="J100" t="s">
        <v>82</v>
      </c>
      <c r="K100" t="s">
        <v>75</v>
      </c>
      <c r="L100" t="s">
        <v>76</v>
      </c>
      <c r="M100" t="s">
        <v>75</v>
      </c>
      <c r="N100" t="s">
        <v>76</v>
      </c>
      <c r="O100" t="s">
        <v>75</v>
      </c>
      <c r="P100" t="s">
        <v>76</v>
      </c>
      <c r="Q100">
        <v>2.5</v>
      </c>
      <c r="R100" t="s">
        <v>82</v>
      </c>
      <c r="S100" t="s">
        <v>75</v>
      </c>
      <c r="T100" t="s">
        <v>77</v>
      </c>
      <c r="U100" s="7" t="str">
        <f t="shared" si="2"/>
        <v>MIR</v>
      </c>
    </row>
    <row r="101" spans="1:21" ht="19.5" customHeight="1" x14ac:dyDescent="0.25">
      <c r="A101">
        <v>2014</v>
      </c>
      <c r="B101">
        <v>38</v>
      </c>
      <c r="C101" t="s">
        <v>106</v>
      </c>
      <c r="D101" t="s">
        <v>71</v>
      </c>
      <c r="E101" t="s">
        <v>105</v>
      </c>
      <c r="F101" t="s">
        <v>137</v>
      </c>
      <c r="G101">
        <v>1</v>
      </c>
      <c r="H101" t="s">
        <v>83</v>
      </c>
      <c r="I101" t="s">
        <v>75</v>
      </c>
      <c r="J101" t="s">
        <v>76</v>
      </c>
      <c r="K101" t="s">
        <v>75</v>
      </c>
      <c r="L101" t="s">
        <v>76</v>
      </c>
      <c r="M101" t="s">
        <v>75</v>
      </c>
      <c r="N101" t="s">
        <v>76</v>
      </c>
      <c r="O101" t="s">
        <v>75</v>
      </c>
      <c r="P101" t="s">
        <v>76</v>
      </c>
      <c r="Q101">
        <v>1</v>
      </c>
      <c r="R101" t="s">
        <v>83</v>
      </c>
      <c r="S101" t="s">
        <v>75</v>
      </c>
      <c r="T101" t="s">
        <v>136</v>
      </c>
      <c r="U101" s="7" t="str">
        <f t="shared" si="2"/>
        <v>MIR</v>
      </c>
    </row>
    <row r="102" spans="1:21" ht="19.5" customHeight="1" x14ac:dyDescent="0.25">
      <c r="A102">
        <v>2014</v>
      </c>
      <c r="B102">
        <v>38</v>
      </c>
      <c r="C102" t="s">
        <v>106</v>
      </c>
      <c r="D102" t="s">
        <v>71</v>
      </c>
      <c r="E102" t="s">
        <v>111</v>
      </c>
      <c r="F102" t="s">
        <v>127</v>
      </c>
      <c r="G102">
        <v>5</v>
      </c>
      <c r="H102" t="s">
        <v>74</v>
      </c>
      <c r="I102">
        <v>5</v>
      </c>
      <c r="J102" t="s">
        <v>74</v>
      </c>
      <c r="K102">
        <v>3.9</v>
      </c>
      <c r="L102" t="s">
        <v>80</v>
      </c>
      <c r="M102">
        <v>3</v>
      </c>
      <c r="N102" t="s">
        <v>85</v>
      </c>
      <c r="O102">
        <v>5</v>
      </c>
      <c r="P102" t="s">
        <v>74</v>
      </c>
      <c r="Q102">
        <v>4.2</v>
      </c>
      <c r="R102" t="s">
        <v>80</v>
      </c>
      <c r="S102" t="s">
        <v>99</v>
      </c>
      <c r="T102" t="s">
        <v>95</v>
      </c>
      <c r="U102" s="7" t="str">
        <f t="shared" si="2"/>
        <v>MIR</v>
      </c>
    </row>
    <row r="103" spans="1:21" ht="19.5" customHeight="1" x14ac:dyDescent="0.25">
      <c r="A103">
        <v>2014</v>
      </c>
      <c r="B103">
        <v>38</v>
      </c>
      <c r="C103" t="s">
        <v>106</v>
      </c>
      <c r="D103" t="s">
        <v>71</v>
      </c>
      <c r="E103" t="s">
        <v>113</v>
      </c>
      <c r="F103" t="s">
        <v>114</v>
      </c>
      <c r="G103">
        <v>5</v>
      </c>
      <c r="H103" t="s">
        <v>74</v>
      </c>
      <c r="I103">
        <v>5</v>
      </c>
      <c r="J103" t="s">
        <v>74</v>
      </c>
      <c r="K103">
        <v>3.2</v>
      </c>
      <c r="L103" t="s">
        <v>85</v>
      </c>
      <c r="M103">
        <v>3</v>
      </c>
      <c r="N103" t="s">
        <v>85</v>
      </c>
      <c r="O103">
        <v>4</v>
      </c>
      <c r="P103" t="s">
        <v>80</v>
      </c>
      <c r="Q103">
        <v>3.9</v>
      </c>
      <c r="R103" t="s">
        <v>80</v>
      </c>
      <c r="S103" t="s">
        <v>99</v>
      </c>
      <c r="T103" t="s">
        <v>95</v>
      </c>
      <c r="U103" s="7" t="str">
        <f t="shared" si="2"/>
        <v>MIR</v>
      </c>
    </row>
    <row r="104" spans="1:21" ht="19.5" customHeight="1" x14ac:dyDescent="0.25">
      <c r="A104">
        <v>2014</v>
      </c>
      <c r="B104">
        <v>38</v>
      </c>
      <c r="C104" t="s">
        <v>106</v>
      </c>
      <c r="D104" t="s">
        <v>71</v>
      </c>
      <c r="E104" t="s">
        <v>115</v>
      </c>
      <c r="F104" t="s">
        <v>128</v>
      </c>
      <c r="G104">
        <v>4.7</v>
      </c>
      <c r="H104" t="s">
        <v>74</v>
      </c>
      <c r="I104">
        <v>3</v>
      </c>
      <c r="J104" t="s">
        <v>85</v>
      </c>
      <c r="K104">
        <v>2.6</v>
      </c>
      <c r="L104" t="s">
        <v>82</v>
      </c>
      <c r="M104">
        <v>1</v>
      </c>
      <c r="N104" t="s">
        <v>83</v>
      </c>
      <c r="O104">
        <v>5</v>
      </c>
      <c r="P104" t="s">
        <v>74</v>
      </c>
      <c r="Q104">
        <v>3</v>
      </c>
      <c r="R104" t="s">
        <v>85</v>
      </c>
      <c r="S104" t="s">
        <v>99</v>
      </c>
      <c r="T104" t="s">
        <v>95</v>
      </c>
      <c r="U104" s="7" t="str">
        <f t="shared" si="2"/>
        <v>MIR</v>
      </c>
    </row>
    <row r="105" spans="1:21" ht="19.5" customHeight="1" x14ac:dyDescent="0.25">
      <c r="A105">
        <v>2014</v>
      </c>
      <c r="B105">
        <v>38</v>
      </c>
      <c r="C105" t="s">
        <v>106</v>
      </c>
      <c r="D105" t="s">
        <v>71</v>
      </c>
      <c r="E105" t="s">
        <v>129</v>
      </c>
      <c r="F105" t="s">
        <v>130</v>
      </c>
      <c r="G105">
        <v>3.6</v>
      </c>
      <c r="H105" t="s">
        <v>85</v>
      </c>
      <c r="I105">
        <v>5</v>
      </c>
      <c r="J105" t="s">
        <v>74</v>
      </c>
      <c r="K105">
        <v>2.8</v>
      </c>
      <c r="L105" t="s">
        <v>85</v>
      </c>
      <c r="M105">
        <v>3</v>
      </c>
      <c r="N105" t="s">
        <v>85</v>
      </c>
      <c r="O105">
        <v>4</v>
      </c>
      <c r="P105" t="s">
        <v>80</v>
      </c>
      <c r="Q105">
        <v>3.6</v>
      </c>
      <c r="R105" t="s">
        <v>85</v>
      </c>
      <c r="S105" t="s">
        <v>99</v>
      </c>
      <c r="T105" t="s">
        <v>95</v>
      </c>
      <c r="U105" s="7" t="str">
        <f t="shared" si="2"/>
        <v>MIR</v>
      </c>
    </row>
    <row r="106" spans="1:21" ht="19.5" customHeight="1" x14ac:dyDescent="0.25">
      <c r="A106">
        <v>2014</v>
      </c>
      <c r="B106">
        <v>38</v>
      </c>
      <c r="C106" t="s">
        <v>106</v>
      </c>
      <c r="D106" t="s">
        <v>71</v>
      </c>
      <c r="E106" t="s">
        <v>117</v>
      </c>
      <c r="F106" t="s">
        <v>131</v>
      </c>
      <c r="G106">
        <v>5</v>
      </c>
      <c r="H106" t="s">
        <v>74</v>
      </c>
      <c r="I106">
        <v>4</v>
      </c>
      <c r="J106" t="s">
        <v>80</v>
      </c>
      <c r="K106">
        <v>2.7</v>
      </c>
      <c r="L106" t="s">
        <v>85</v>
      </c>
      <c r="M106">
        <v>2</v>
      </c>
      <c r="N106" t="s">
        <v>82</v>
      </c>
      <c r="O106">
        <v>4</v>
      </c>
      <c r="P106" t="s">
        <v>80</v>
      </c>
      <c r="Q106">
        <v>3.3</v>
      </c>
      <c r="R106" t="s">
        <v>85</v>
      </c>
      <c r="S106" t="s">
        <v>99</v>
      </c>
      <c r="T106" t="s">
        <v>95</v>
      </c>
      <c r="U106" s="7" t="str">
        <f t="shared" si="2"/>
        <v>MIR</v>
      </c>
    </row>
    <row r="107" spans="1:21" ht="19.5" customHeight="1" x14ac:dyDescent="0.25">
      <c r="A107">
        <v>2014</v>
      </c>
      <c r="B107">
        <v>38</v>
      </c>
      <c r="C107" t="s">
        <v>106</v>
      </c>
      <c r="D107" t="s">
        <v>71</v>
      </c>
      <c r="E107" t="s">
        <v>102</v>
      </c>
      <c r="F107" t="s">
        <v>132</v>
      </c>
      <c r="G107">
        <v>5</v>
      </c>
      <c r="H107" t="s">
        <v>74</v>
      </c>
      <c r="I107">
        <v>4</v>
      </c>
      <c r="J107" t="s">
        <v>80</v>
      </c>
      <c r="K107" t="s">
        <v>75</v>
      </c>
      <c r="L107" t="s">
        <v>76</v>
      </c>
      <c r="M107" t="s">
        <v>75</v>
      </c>
      <c r="N107" t="s">
        <v>76</v>
      </c>
      <c r="O107">
        <v>5</v>
      </c>
      <c r="P107" t="s">
        <v>74</v>
      </c>
      <c r="Q107">
        <v>4.5999999999999996</v>
      </c>
      <c r="R107" t="s">
        <v>74</v>
      </c>
      <c r="S107" t="s">
        <v>75</v>
      </c>
      <c r="T107" t="s">
        <v>94</v>
      </c>
      <c r="U107" s="7" t="str">
        <f t="shared" si="2"/>
        <v>MIR</v>
      </c>
    </row>
    <row r="108" spans="1:21" ht="19.5" customHeight="1" x14ac:dyDescent="0.25">
      <c r="A108">
        <v>2014</v>
      </c>
      <c r="B108">
        <v>38</v>
      </c>
      <c r="C108" t="s">
        <v>106</v>
      </c>
      <c r="D108" t="s">
        <v>71</v>
      </c>
      <c r="E108" t="s">
        <v>100</v>
      </c>
      <c r="F108" t="s">
        <v>133</v>
      </c>
      <c r="G108">
        <v>3.6</v>
      </c>
      <c r="H108" t="s">
        <v>85</v>
      </c>
      <c r="I108">
        <v>2</v>
      </c>
      <c r="J108" t="s">
        <v>82</v>
      </c>
      <c r="K108">
        <v>3.4</v>
      </c>
      <c r="L108" t="s">
        <v>85</v>
      </c>
      <c r="M108">
        <v>2</v>
      </c>
      <c r="N108" t="s">
        <v>82</v>
      </c>
      <c r="O108">
        <v>5</v>
      </c>
      <c r="P108" t="s">
        <v>74</v>
      </c>
      <c r="Q108">
        <v>3.1</v>
      </c>
      <c r="R108" t="s">
        <v>85</v>
      </c>
      <c r="S108" t="s">
        <v>99</v>
      </c>
      <c r="T108" t="s">
        <v>95</v>
      </c>
      <c r="U108" s="7" t="str">
        <f t="shared" si="2"/>
        <v>MIR</v>
      </c>
    </row>
    <row r="109" spans="1:21" ht="19.5" customHeight="1" x14ac:dyDescent="0.25">
      <c r="A109">
        <v>2014</v>
      </c>
      <c r="B109">
        <v>38</v>
      </c>
      <c r="C109" t="s">
        <v>106</v>
      </c>
      <c r="D109" t="s">
        <v>71</v>
      </c>
      <c r="E109" t="s">
        <v>103</v>
      </c>
      <c r="F109" t="s">
        <v>134</v>
      </c>
      <c r="G109">
        <v>5</v>
      </c>
      <c r="H109" t="s">
        <v>74</v>
      </c>
      <c r="I109">
        <v>4</v>
      </c>
      <c r="J109" t="s">
        <v>80</v>
      </c>
      <c r="K109">
        <v>3.2</v>
      </c>
      <c r="L109" t="s">
        <v>85</v>
      </c>
      <c r="M109">
        <v>1</v>
      </c>
      <c r="N109" t="s">
        <v>83</v>
      </c>
      <c r="O109">
        <v>4</v>
      </c>
      <c r="P109" t="s">
        <v>80</v>
      </c>
      <c r="Q109">
        <v>3.2</v>
      </c>
      <c r="R109" t="s">
        <v>85</v>
      </c>
      <c r="S109" t="s">
        <v>99</v>
      </c>
      <c r="T109" t="s">
        <v>95</v>
      </c>
      <c r="U109" s="7" t="str">
        <f t="shared" si="2"/>
        <v>MIR</v>
      </c>
    </row>
    <row r="110" spans="1:21" ht="19.5" customHeight="1" x14ac:dyDescent="0.25">
      <c r="A110">
        <v>2014</v>
      </c>
      <c r="B110">
        <v>38</v>
      </c>
      <c r="C110" t="s">
        <v>106</v>
      </c>
      <c r="D110" t="s">
        <v>71</v>
      </c>
      <c r="E110" t="s">
        <v>93</v>
      </c>
      <c r="F110" t="s">
        <v>135</v>
      </c>
      <c r="G110">
        <v>3</v>
      </c>
      <c r="H110" t="s">
        <v>85</v>
      </c>
      <c r="I110">
        <v>1</v>
      </c>
      <c r="J110" t="s">
        <v>83</v>
      </c>
      <c r="K110">
        <v>3</v>
      </c>
      <c r="L110" t="s">
        <v>85</v>
      </c>
      <c r="M110">
        <v>3</v>
      </c>
      <c r="N110" t="s">
        <v>85</v>
      </c>
      <c r="O110">
        <v>5</v>
      </c>
      <c r="P110" t="s">
        <v>74</v>
      </c>
      <c r="Q110">
        <v>3</v>
      </c>
      <c r="R110" t="s">
        <v>85</v>
      </c>
      <c r="S110" t="s">
        <v>88</v>
      </c>
      <c r="T110" t="s">
        <v>95</v>
      </c>
      <c r="U110" s="7" t="str">
        <f t="shared" si="2"/>
        <v>MIR</v>
      </c>
    </row>
    <row r="111" spans="1:21" ht="19.5" customHeight="1" x14ac:dyDescent="0.25">
      <c r="A111">
        <v>2013</v>
      </c>
      <c r="B111">
        <v>38</v>
      </c>
      <c r="C111" t="s">
        <v>106</v>
      </c>
      <c r="D111" t="s">
        <v>71</v>
      </c>
      <c r="E111" t="s">
        <v>84</v>
      </c>
      <c r="F111" t="s">
        <v>122</v>
      </c>
      <c r="G111">
        <v>5</v>
      </c>
      <c r="H111" t="s">
        <v>74</v>
      </c>
      <c r="I111">
        <v>3</v>
      </c>
      <c r="J111" t="s">
        <v>85</v>
      </c>
      <c r="K111" t="s">
        <v>75</v>
      </c>
      <c r="L111" t="s">
        <v>76</v>
      </c>
      <c r="M111" t="s">
        <v>75</v>
      </c>
      <c r="N111" t="s">
        <v>76</v>
      </c>
      <c r="O111" t="s">
        <v>75</v>
      </c>
      <c r="P111" t="s">
        <v>76</v>
      </c>
      <c r="Q111" s="13">
        <v>3.7</v>
      </c>
      <c r="R111" t="s">
        <v>85</v>
      </c>
      <c r="S111" t="s">
        <v>75</v>
      </c>
      <c r="T111" t="s">
        <v>77</v>
      </c>
      <c r="U111" s="7" t="str">
        <f t="shared" si="2"/>
        <v>MIR</v>
      </c>
    </row>
    <row r="112" spans="1:21" ht="19.5" customHeight="1" x14ac:dyDescent="0.25">
      <c r="A112">
        <v>2013</v>
      </c>
      <c r="B112">
        <v>38</v>
      </c>
      <c r="C112" t="s">
        <v>106</v>
      </c>
      <c r="D112" t="s">
        <v>71</v>
      </c>
      <c r="E112" t="s">
        <v>87</v>
      </c>
      <c r="F112" t="s">
        <v>123</v>
      </c>
      <c r="G112">
        <v>4.8</v>
      </c>
      <c r="H112" t="s">
        <v>74</v>
      </c>
      <c r="I112">
        <v>3.7</v>
      </c>
      <c r="J112" t="s">
        <v>85</v>
      </c>
      <c r="K112" t="s">
        <v>75</v>
      </c>
      <c r="L112" t="s">
        <v>76</v>
      </c>
      <c r="M112" t="s">
        <v>75</v>
      </c>
      <c r="N112" t="s">
        <v>76</v>
      </c>
      <c r="O112" t="s">
        <v>75</v>
      </c>
      <c r="P112" t="s">
        <v>76</v>
      </c>
      <c r="Q112" s="13">
        <v>4.0999999999999996</v>
      </c>
      <c r="R112" t="s">
        <v>80</v>
      </c>
      <c r="S112" t="s">
        <v>75</v>
      </c>
      <c r="T112" t="s">
        <v>77</v>
      </c>
      <c r="U112" s="7" t="str">
        <f t="shared" si="2"/>
        <v>MIR</v>
      </c>
    </row>
    <row r="113" spans="1:21" ht="19.5" customHeight="1" x14ac:dyDescent="0.25">
      <c r="A113">
        <v>2013</v>
      </c>
      <c r="B113">
        <v>38</v>
      </c>
      <c r="C113" t="s">
        <v>106</v>
      </c>
      <c r="D113" t="s">
        <v>71</v>
      </c>
      <c r="E113" t="s">
        <v>97</v>
      </c>
      <c r="F113" t="s">
        <v>124</v>
      </c>
      <c r="G113">
        <v>1.7</v>
      </c>
      <c r="H113" t="s">
        <v>82</v>
      </c>
      <c r="I113">
        <v>1.7</v>
      </c>
      <c r="J113" t="s">
        <v>82</v>
      </c>
      <c r="K113">
        <v>4.2</v>
      </c>
      <c r="L113" t="s">
        <v>80</v>
      </c>
      <c r="M113" t="s">
        <v>75</v>
      </c>
      <c r="N113" t="s">
        <v>76</v>
      </c>
      <c r="O113">
        <v>5</v>
      </c>
      <c r="P113" t="s">
        <v>74</v>
      </c>
      <c r="Q113" s="13">
        <v>3.4</v>
      </c>
      <c r="R113" t="s">
        <v>85</v>
      </c>
      <c r="S113" t="s">
        <v>88</v>
      </c>
      <c r="T113" t="s">
        <v>140</v>
      </c>
      <c r="U113" s="7" t="str">
        <f t="shared" si="2"/>
        <v>MIR</v>
      </c>
    </row>
    <row r="114" spans="1:21" ht="19.5" customHeight="1" x14ac:dyDescent="0.25">
      <c r="A114">
        <v>2013</v>
      </c>
      <c r="B114">
        <v>38</v>
      </c>
      <c r="C114" t="s">
        <v>106</v>
      </c>
      <c r="D114" t="s">
        <v>71</v>
      </c>
      <c r="E114" t="s">
        <v>98</v>
      </c>
      <c r="F114" t="s">
        <v>125</v>
      </c>
      <c r="G114">
        <v>4.5</v>
      </c>
      <c r="H114" t="s">
        <v>80</v>
      </c>
      <c r="I114">
        <v>3</v>
      </c>
      <c r="J114" t="s">
        <v>85</v>
      </c>
      <c r="K114" t="s">
        <v>75</v>
      </c>
      <c r="L114" t="s">
        <v>76</v>
      </c>
      <c r="M114" t="s">
        <v>75</v>
      </c>
      <c r="N114" t="s">
        <v>76</v>
      </c>
      <c r="O114">
        <v>3</v>
      </c>
      <c r="P114" t="s">
        <v>85</v>
      </c>
      <c r="Q114" s="13">
        <v>3.3</v>
      </c>
      <c r="R114" t="s">
        <v>85</v>
      </c>
      <c r="S114" t="s">
        <v>75</v>
      </c>
      <c r="T114" t="s">
        <v>141</v>
      </c>
      <c r="U114" s="7" t="str">
        <f t="shared" si="2"/>
        <v>MIR</v>
      </c>
    </row>
    <row r="115" spans="1:21" ht="19.5" customHeight="1" x14ac:dyDescent="0.25">
      <c r="A115">
        <v>2013</v>
      </c>
      <c r="B115">
        <v>38</v>
      </c>
      <c r="C115" t="s">
        <v>106</v>
      </c>
      <c r="D115" t="s">
        <v>71</v>
      </c>
      <c r="E115" t="s">
        <v>101</v>
      </c>
      <c r="F115" t="s">
        <v>109</v>
      </c>
      <c r="G115">
        <v>1</v>
      </c>
      <c r="H115" t="s">
        <v>83</v>
      </c>
      <c r="I115">
        <v>2.7</v>
      </c>
      <c r="J115" t="s">
        <v>85</v>
      </c>
      <c r="K115" t="s">
        <v>75</v>
      </c>
      <c r="L115" t="s">
        <v>76</v>
      </c>
      <c r="M115" t="s">
        <v>75</v>
      </c>
      <c r="N115" t="s">
        <v>76</v>
      </c>
      <c r="O115" t="s">
        <v>75</v>
      </c>
      <c r="P115" t="s">
        <v>76</v>
      </c>
      <c r="Q115" s="13">
        <v>2.1</v>
      </c>
      <c r="R115" t="s">
        <v>82</v>
      </c>
      <c r="S115" t="s">
        <v>75</v>
      </c>
      <c r="T115" t="s">
        <v>77</v>
      </c>
      <c r="U115" s="7" t="str">
        <f t="shared" si="2"/>
        <v>MIR</v>
      </c>
    </row>
    <row r="116" spans="1:21" ht="19.5" customHeight="1" x14ac:dyDescent="0.25">
      <c r="A116">
        <v>2013</v>
      </c>
      <c r="B116">
        <v>38</v>
      </c>
      <c r="C116" t="s">
        <v>106</v>
      </c>
      <c r="D116" t="s">
        <v>71</v>
      </c>
      <c r="E116" t="s">
        <v>72</v>
      </c>
      <c r="F116" t="s">
        <v>73</v>
      </c>
      <c r="G116">
        <v>4.3</v>
      </c>
      <c r="H116" t="s">
        <v>80</v>
      </c>
      <c r="I116" t="s">
        <v>75</v>
      </c>
      <c r="J116" t="s">
        <v>76</v>
      </c>
      <c r="K116" t="s">
        <v>75</v>
      </c>
      <c r="L116" t="s">
        <v>76</v>
      </c>
      <c r="M116" t="s">
        <v>75</v>
      </c>
      <c r="N116" t="s">
        <v>76</v>
      </c>
      <c r="O116" t="s">
        <v>75</v>
      </c>
      <c r="P116" t="s">
        <v>76</v>
      </c>
      <c r="Q116" s="13">
        <v>4.3</v>
      </c>
      <c r="R116" t="s">
        <v>80</v>
      </c>
      <c r="S116" t="s">
        <v>75</v>
      </c>
      <c r="T116" t="s">
        <v>138</v>
      </c>
      <c r="U116" s="7" t="str">
        <f t="shared" si="2"/>
        <v>FID</v>
      </c>
    </row>
    <row r="117" spans="1:21" ht="19.5" customHeight="1" x14ac:dyDescent="0.25">
      <c r="A117">
        <v>2013</v>
      </c>
      <c r="B117">
        <v>38</v>
      </c>
      <c r="C117" t="s">
        <v>106</v>
      </c>
      <c r="D117" t="s">
        <v>71</v>
      </c>
      <c r="E117" t="s">
        <v>78</v>
      </c>
      <c r="F117" t="s">
        <v>79</v>
      </c>
      <c r="G117">
        <v>5</v>
      </c>
      <c r="H117" t="s">
        <v>74</v>
      </c>
      <c r="I117" t="s">
        <v>75</v>
      </c>
      <c r="J117" t="s">
        <v>76</v>
      </c>
      <c r="K117" t="s">
        <v>75</v>
      </c>
      <c r="L117" t="s">
        <v>76</v>
      </c>
      <c r="M117" t="s">
        <v>75</v>
      </c>
      <c r="N117" t="s">
        <v>76</v>
      </c>
      <c r="O117" t="s">
        <v>75</v>
      </c>
      <c r="P117" t="s">
        <v>76</v>
      </c>
      <c r="Q117" s="13">
        <v>5</v>
      </c>
      <c r="R117" t="s">
        <v>74</v>
      </c>
      <c r="S117" t="s">
        <v>75</v>
      </c>
      <c r="T117" t="s">
        <v>138</v>
      </c>
      <c r="U117" s="7" t="str">
        <f t="shared" si="2"/>
        <v>FID</v>
      </c>
    </row>
    <row r="118" spans="1:21" ht="19.5" customHeight="1" x14ac:dyDescent="0.25">
      <c r="A118">
        <v>2013</v>
      </c>
      <c r="B118">
        <v>38</v>
      </c>
      <c r="C118" t="s">
        <v>106</v>
      </c>
      <c r="D118" t="s">
        <v>71</v>
      </c>
      <c r="E118" t="s">
        <v>81</v>
      </c>
      <c r="F118" t="s">
        <v>126</v>
      </c>
      <c r="G118">
        <v>4.8</v>
      </c>
      <c r="H118" t="s">
        <v>74</v>
      </c>
      <c r="I118">
        <v>2.7</v>
      </c>
      <c r="J118" t="s">
        <v>85</v>
      </c>
      <c r="K118" t="s">
        <v>75</v>
      </c>
      <c r="L118" t="s">
        <v>76</v>
      </c>
      <c r="M118" t="s">
        <v>75</v>
      </c>
      <c r="N118" t="s">
        <v>76</v>
      </c>
      <c r="O118" t="s">
        <v>75</v>
      </c>
      <c r="P118" t="s">
        <v>76</v>
      </c>
      <c r="Q118" s="13">
        <v>3.4</v>
      </c>
      <c r="R118" t="s">
        <v>85</v>
      </c>
      <c r="S118" t="s">
        <v>75</v>
      </c>
      <c r="T118" t="s">
        <v>77</v>
      </c>
      <c r="U118" s="7" t="str">
        <f t="shared" si="2"/>
        <v>MIR</v>
      </c>
    </row>
    <row r="119" spans="1:21" ht="19.5" customHeight="1" x14ac:dyDescent="0.25">
      <c r="A119">
        <v>2013</v>
      </c>
      <c r="B119">
        <v>38</v>
      </c>
      <c r="C119" t="s">
        <v>106</v>
      </c>
      <c r="D119" t="s">
        <v>71</v>
      </c>
      <c r="E119" t="s">
        <v>111</v>
      </c>
      <c r="F119" t="s">
        <v>127</v>
      </c>
      <c r="G119">
        <v>5</v>
      </c>
      <c r="H119" t="s">
        <v>74</v>
      </c>
      <c r="I119">
        <v>3.2</v>
      </c>
      <c r="J119" t="s">
        <v>85</v>
      </c>
      <c r="K119">
        <v>3.3</v>
      </c>
      <c r="L119" t="s">
        <v>85</v>
      </c>
      <c r="M119">
        <v>4</v>
      </c>
      <c r="N119" t="s">
        <v>80</v>
      </c>
      <c r="O119">
        <v>1</v>
      </c>
      <c r="P119" t="s">
        <v>83</v>
      </c>
      <c r="Q119" s="13">
        <v>3.2</v>
      </c>
      <c r="R119" t="s">
        <v>85</v>
      </c>
      <c r="S119" t="s">
        <v>99</v>
      </c>
      <c r="T119" t="s">
        <v>139</v>
      </c>
      <c r="U119" s="7" t="str">
        <f t="shared" si="2"/>
        <v>MIR</v>
      </c>
    </row>
    <row r="120" spans="1:21" ht="19.5" customHeight="1" x14ac:dyDescent="0.25">
      <c r="A120">
        <v>2013</v>
      </c>
      <c r="B120">
        <v>38</v>
      </c>
      <c r="C120" t="s">
        <v>106</v>
      </c>
      <c r="D120" t="s">
        <v>71</v>
      </c>
      <c r="E120" t="s">
        <v>113</v>
      </c>
      <c r="F120" t="s">
        <v>114</v>
      </c>
      <c r="G120">
        <v>5</v>
      </c>
      <c r="H120" t="s">
        <v>74</v>
      </c>
      <c r="I120">
        <v>3.3</v>
      </c>
      <c r="J120" t="s">
        <v>85</v>
      </c>
      <c r="K120">
        <v>3.6</v>
      </c>
      <c r="L120" t="s">
        <v>85</v>
      </c>
      <c r="M120">
        <v>3</v>
      </c>
      <c r="N120" t="s">
        <v>85</v>
      </c>
      <c r="O120" t="s">
        <v>75</v>
      </c>
      <c r="P120" t="s">
        <v>76</v>
      </c>
      <c r="Q120" s="13">
        <v>3.5</v>
      </c>
      <c r="R120" t="s">
        <v>85</v>
      </c>
      <c r="S120" t="s">
        <v>99</v>
      </c>
      <c r="T120" t="s">
        <v>86</v>
      </c>
      <c r="U120" s="7" t="str">
        <f t="shared" si="2"/>
        <v>MIR</v>
      </c>
    </row>
    <row r="121" spans="1:21" ht="19.5" customHeight="1" x14ac:dyDescent="0.25">
      <c r="A121">
        <v>2013</v>
      </c>
      <c r="B121">
        <v>38</v>
      </c>
      <c r="C121" t="s">
        <v>106</v>
      </c>
      <c r="D121" t="s">
        <v>71</v>
      </c>
      <c r="E121" t="s">
        <v>115</v>
      </c>
      <c r="F121" t="s">
        <v>128</v>
      </c>
      <c r="G121">
        <v>5</v>
      </c>
      <c r="H121" t="s">
        <v>74</v>
      </c>
      <c r="I121">
        <v>2.8</v>
      </c>
      <c r="J121" t="s">
        <v>85</v>
      </c>
      <c r="K121">
        <v>3.1</v>
      </c>
      <c r="L121" t="s">
        <v>85</v>
      </c>
      <c r="M121">
        <v>4</v>
      </c>
      <c r="N121" t="s">
        <v>80</v>
      </c>
      <c r="O121">
        <v>3</v>
      </c>
      <c r="P121" t="s">
        <v>85</v>
      </c>
      <c r="Q121" s="13">
        <v>3.5</v>
      </c>
      <c r="R121" t="s">
        <v>85</v>
      </c>
      <c r="S121" t="s">
        <v>99</v>
      </c>
      <c r="T121" t="s">
        <v>139</v>
      </c>
      <c r="U121" s="7" t="str">
        <f t="shared" si="2"/>
        <v>MIR</v>
      </c>
    </row>
    <row r="122" spans="1:21" ht="19.5" customHeight="1" x14ac:dyDescent="0.25">
      <c r="A122">
        <v>2013</v>
      </c>
      <c r="B122">
        <v>38</v>
      </c>
      <c r="C122" t="s">
        <v>106</v>
      </c>
      <c r="D122" t="s">
        <v>71</v>
      </c>
      <c r="E122" t="s">
        <v>129</v>
      </c>
      <c r="F122" t="s">
        <v>130</v>
      </c>
      <c r="G122">
        <v>1.7</v>
      </c>
      <c r="H122" t="s">
        <v>82</v>
      </c>
      <c r="I122">
        <v>2.7</v>
      </c>
      <c r="J122" t="s">
        <v>85</v>
      </c>
      <c r="K122">
        <v>3.9</v>
      </c>
      <c r="L122" t="s">
        <v>80</v>
      </c>
      <c r="M122">
        <v>3</v>
      </c>
      <c r="N122" t="s">
        <v>85</v>
      </c>
      <c r="O122">
        <v>2</v>
      </c>
      <c r="P122" t="s">
        <v>82</v>
      </c>
      <c r="Q122" s="13">
        <v>2.8</v>
      </c>
      <c r="R122" t="s">
        <v>85</v>
      </c>
      <c r="S122" t="s">
        <v>99</v>
      </c>
      <c r="T122" t="s">
        <v>139</v>
      </c>
      <c r="U122" s="7" t="str">
        <f t="shared" si="2"/>
        <v>MIR</v>
      </c>
    </row>
    <row r="123" spans="1:21" ht="19.5" customHeight="1" x14ac:dyDescent="0.25">
      <c r="A123">
        <v>2013</v>
      </c>
      <c r="B123">
        <v>38</v>
      </c>
      <c r="C123" t="s">
        <v>106</v>
      </c>
      <c r="D123" t="s">
        <v>71</v>
      </c>
      <c r="E123" t="s">
        <v>117</v>
      </c>
      <c r="F123" t="s">
        <v>131</v>
      </c>
      <c r="G123">
        <v>3.6</v>
      </c>
      <c r="H123" t="s">
        <v>85</v>
      </c>
      <c r="I123">
        <v>3.8</v>
      </c>
      <c r="J123" t="s">
        <v>80</v>
      </c>
      <c r="K123">
        <v>2.7</v>
      </c>
      <c r="L123" t="s">
        <v>85</v>
      </c>
      <c r="M123">
        <v>1</v>
      </c>
      <c r="N123" t="s">
        <v>83</v>
      </c>
      <c r="O123">
        <v>3</v>
      </c>
      <c r="P123" t="s">
        <v>85</v>
      </c>
      <c r="Q123" s="13">
        <v>2.7</v>
      </c>
      <c r="R123" t="s">
        <v>85</v>
      </c>
      <c r="S123" t="s">
        <v>99</v>
      </c>
      <c r="T123" t="s">
        <v>139</v>
      </c>
      <c r="U123" s="7" t="str">
        <f t="shared" si="2"/>
        <v>MIR</v>
      </c>
    </row>
    <row r="124" spans="1:21" ht="19.5" customHeight="1" x14ac:dyDescent="0.25">
      <c r="A124">
        <v>2013</v>
      </c>
      <c r="B124">
        <v>38</v>
      </c>
      <c r="C124" t="s">
        <v>106</v>
      </c>
      <c r="D124" t="s">
        <v>71</v>
      </c>
      <c r="E124" t="s">
        <v>102</v>
      </c>
      <c r="F124" t="s">
        <v>132</v>
      </c>
      <c r="G124">
        <v>5</v>
      </c>
      <c r="H124" t="s">
        <v>74</v>
      </c>
      <c r="I124">
        <v>3.3</v>
      </c>
      <c r="J124" t="s">
        <v>85</v>
      </c>
      <c r="K124" t="s">
        <v>75</v>
      </c>
      <c r="L124" t="s">
        <v>76</v>
      </c>
      <c r="M124" t="s">
        <v>75</v>
      </c>
      <c r="N124" t="s">
        <v>76</v>
      </c>
      <c r="O124" t="s">
        <v>75</v>
      </c>
      <c r="P124" t="s">
        <v>76</v>
      </c>
      <c r="Q124" s="13">
        <v>3.9</v>
      </c>
      <c r="R124" t="s">
        <v>80</v>
      </c>
      <c r="S124" t="s">
        <v>75</v>
      </c>
      <c r="T124" t="s">
        <v>77</v>
      </c>
      <c r="U124" s="7" t="str">
        <f t="shared" si="2"/>
        <v>MIR</v>
      </c>
    </row>
    <row r="125" spans="1:21" ht="19.5" customHeight="1" x14ac:dyDescent="0.25">
      <c r="A125">
        <v>2013</v>
      </c>
      <c r="B125">
        <v>38</v>
      </c>
      <c r="C125" t="s">
        <v>106</v>
      </c>
      <c r="D125" t="s">
        <v>71</v>
      </c>
      <c r="E125" t="s">
        <v>100</v>
      </c>
      <c r="F125" t="s">
        <v>133</v>
      </c>
      <c r="G125">
        <v>2.4</v>
      </c>
      <c r="H125" t="s">
        <v>82</v>
      </c>
      <c r="I125">
        <v>2.2999999999999998</v>
      </c>
      <c r="J125" t="s">
        <v>82</v>
      </c>
      <c r="K125">
        <v>4.5999999999999996</v>
      </c>
      <c r="L125" t="s">
        <v>80</v>
      </c>
      <c r="M125">
        <v>3</v>
      </c>
      <c r="N125" t="s">
        <v>85</v>
      </c>
      <c r="O125">
        <v>1</v>
      </c>
      <c r="P125" t="s">
        <v>83</v>
      </c>
      <c r="Q125" s="13">
        <v>2.8</v>
      </c>
      <c r="R125" t="s">
        <v>85</v>
      </c>
      <c r="S125" t="s">
        <v>99</v>
      </c>
      <c r="T125" t="s">
        <v>139</v>
      </c>
      <c r="U125" s="7" t="str">
        <f t="shared" si="2"/>
        <v>MIR</v>
      </c>
    </row>
    <row r="126" spans="1:21" ht="19.5" customHeight="1" x14ac:dyDescent="0.25">
      <c r="A126">
        <v>2013</v>
      </c>
      <c r="B126">
        <v>38</v>
      </c>
      <c r="C126" t="s">
        <v>106</v>
      </c>
      <c r="D126" t="s">
        <v>71</v>
      </c>
      <c r="E126" t="s">
        <v>103</v>
      </c>
      <c r="F126" t="s">
        <v>134</v>
      </c>
      <c r="G126">
        <v>5</v>
      </c>
      <c r="H126" t="s">
        <v>74</v>
      </c>
      <c r="I126">
        <v>3.7</v>
      </c>
      <c r="J126" t="s">
        <v>85</v>
      </c>
      <c r="K126">
        <v>3.3</v>
      </c>
      <c r="L126" t="s">
        <v>85</v>
      </c>
      <c r="M126">
        <v>3</v>
      </c>
      <c r="N126" t="s">
        <v>85</v>
      </c>
      <c r="O126">
        <v>3</v>
      </c>
      <c r="P126" t="s">
        <v>85</v>
      </c>
      <c r="Q126" s="13">
        <v>3.4</v>
      </c>
      <c r="R126" t="s">
        <v>85</v>
      </c>
      <c r="S126" t="s">
        <v>99</v>
      </c>
      <c r="T126" t="s">
        <v>139</v>
      </c>
      <c r="U126" s="7" t="str">
        <f t="shared" ref="U126:U127" si="3">IF(OR(E126="O001",E126="M001",E126="W001",E126="K027"),"FID","MIR")</f>
        <v>MIR</v>
      </c>
    </row>
    <row r="127" spans="1:21" ht="19.5" customHeight="1" x14ac:dyDescent="0.25">
      <c r="A127">
        <v>2013</v>
      </c>
      <c r="B127">
        <v>38</v>
      </c>
      <c r="C127" t="s">
        <v>106</v>
      </c>
      <c r="D127" t="s">
        <v>71</v>
      </c>
      <c r="E127" t="s">
        <v>93</v>
      </c>
      <c r="F127" t="s">
        <v>135</v>
      </c>
      <c r="G127">
        <v>1</v>
      </c>
      <c r="H127" t="s">
        <v>83</v>
      </c>
      <c r="I127">
        <v>1.5</v>
      </c>
      <c r="J127" t="s">
        <v>83</v>
      </c>
      <c r="K127" t="s">
        <v>75</v>
      </c>
      <c r="L127" t="s">
        <v>76</v>
      </c>
      <c r="M127" t="s">
        <v>75</v>
      </c>
      <c r="N127" t="s">
        <v>76</v>
      </c>
      <c r="O127" t="s">
        <v>75</v>
      </c>
      <c r="P127" t="s">
        <v>76</v>
      </c>
      <c r="Q127" s="13">
        <v>1.3</v>
      </c>
      <c r="R127" t="s">
        <v>83</v>
      </c>
      <c r="S127" t="s">
        <v>75</v>
      </c>
      <c r="T127" t="s">
        <v>77</v>
      </c>
      <c r="U127" s="7" t="str">
        <f t="shared" si="3"/>
        <v>MIR</v>
      </c>
    </row>
  </sheetData>
  <autoFilter ref="A60:U127"/>
  <mergeCells count="13">
    <mergeCell ref="B5:F5"/>
    <mergeCell ref="B4:F4"/>
    <mergeCell ref="A2:F2"/>
    <mergeCell ref="B6:F6"/>
    <mergeCell ref="B56:F57"/>
    <mergeCell ref="A11:F11"/>
    <mergeCell ref="B7:F7"/>
    <mergeCell ref="B8:F8"/>
    <mergeCell ref="A55:F55"/>
    <mergeCell ref="A17:F17"/>
    <mergeCell ref="A31:F31"/>
    <mergeCell ref="A13:A14"/>
    <mergeCell ref="A21:A24"/>
  </mergeCells>
  <hyperlinks>
    <hyperlink ref="B58" r:id="rId1"/>
  </hyperlinks>
  <pageMargins left="0.7" right="0.7" top="0.75" bottom="0.75" header="0.3" footer="0.3"/>
  <pageSetup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318"/>
  <sheetViews>
    <sheetView zoomScale="60" zoomScaleNormal="60" workbookViewId="0">
      <selection activeCell="I11" sqref="I11"/>
    </sheetView>
  </sheetViews>
  <sheetFormatPr baseColWidth="10" defaultRowHeight="19.5" customHeight="1" x14ac:dyDescent="0.25"/>
  <cols>
    <col min="1" max="1" width="22.140625" style="7" customWidth="1"/>
    <col min="2" max="6" width="21.28515625" style="7" customWidth="1"/>
    <col min="7" max="14" width="22.42578125" style="7" customWidth="1"/>
    <col min="15" max="16384" width="11.42578125" style="7"/>
  </cols>
  <sheetData>
    <row r="1" spans="1:8" ht="19.5" customHeight="1" x14ac:dyDescent="0.25">
      <c r="A1" s="24" t="s">
        <v>38</v>
      </c>
      <c r="B1" s="73"/>
      <c r="C1" s="73"/>
      <c r="D1" s="73"/>
      <c r="E1" s="73"/>
      <c r="F1" s="73"/>
    </row>
    <row r="2" spans="1:8" ht="19.5" customHeight="1" x14ac:dyDescent="0.25">
      <c r="A2" s="53" t="s">
        <v>146</v>
      </c>
      <c r="B2" s="53"/>
      <c r="C2" s="53"/>
      <c r="D2" s="53"/>
      <c r="E2" s="53"/>
      <c r="F2" s="53"/>
    </row>
    <row r="4" spans="1:8" ht="19.5" customHeight="1" x14ac:dyDescent="0.25">
      <c r="A4" s="8" t="s">
        <v>157</v>
      </c>
      <c r="B4" s="52" t="s">
        <v>818</v>
      </c>
      <c r="C4" s="52"/>
      <c r="D4" s="52"/>
      <c r="E4" s="52"/>
      <c r="F4" s="52"/>
    </row>
    <row r="5" spans="1:8" ht="19.5" customHeight="1" x14ac:dyDescent="0.25">
      <c r="A5" s="8" t="s">
        <v>158</v>
      </c>
      <c r="B5" s="52" t="s">
        <v>179</v>
      </c>
      <c r="C5" s="52"/>
      <c r="D5" s="52"/>
      <c r="E5" s="52"/>
      <c r="F5" s="52"/>
    </row>
    <row r="6" spans="1:8" ht="19.5" customHeight="1" x14ac:dyDescent="0.25">
      <c r="A6" s="8" t="s">
        <v>154</v>
      </c>
      <c r="B6" s="52" t="s">
        <v>48</v>
      </c>
      <c r="C6" s="52"/>
      <c r="D6" s="52"/>
      <c r="E6" s="52"/>
      <c r="F6" s="52"/>
    </row>
    <row r="7" spans="1:8" ht="19.5" customHeight="1" x14ac:dyDescent="0.25">
      <c r="A7" s="8" t="s">
        <v>155</v>
      </c>
      <c r="B7" s="56" t="s">
        <v>22</v>
      </c>
      <c r="C7" s="57"/>
      <c r="D7" s="57"/>
      <c r="E7" s="57"/>
      <c r="F7" s="58"/>
    </row>
    <row r="8" spans="1:8" ht="19.5" customHeight="1" x14ac:dyDescent="0.25">
      <c r="A8" s="8" t="s">
        <v>156</v>
      </c>
      <c r="B8" s="52" t="s">
        <v>50</v>
      </c>
      <c r="C8" s="52"/>
      <c r="D8" s="52"/>
      <c r="E8" s="52"/>
      <c r="F8" s="52"/>
    </row>
    <row r="11" spans="1:8" ht="19.5" customHeight="1" x14ac:dyDescent="0.25">
      <c r="A11" s="53" t="s">
        <v>146</v>
      </c>
      <c r="B11" s="53"/>
      <c r="C11" s="53"/>
      <c r="D11" s="53"/>
      <c r="E11" s="53"/>
      <c r="F11" s="53"/>
    </row>
    <row r="13" spans="1:8" s="9" customFormat="1" ht="34.5" customHeight="1" x14ac:dyDescent="0.25">
      <c r="A13" s="60" t="s">
        <v>46</v>
      </c>
      <c r="B13" s="22" t="s">
        <v>47</v>
      </c>
      <c r="C13" s="22" t="s">
        <v>144</v>
      </c>
      <c r="D13" s="22" t="s">
        <v>143</v>
      </c>
      <c r="E13" s="22" t="s">
        <v>148</v>
      </c>
      <c r="H13" s="7"/>
    </row>
    <row r="14" spans="1:8" s="9" customFormat="1" ht="19.5" customHeight="1" x14ac:dyDescent="0.25">
      <c r="A14" s="60"/>
      <c r="B14" s="10">
        <v>2016</v>
      </c>
      <c r="C14" s="10">
        <f t="shared" ref="C14:D14" si="0">C21</f>
        <v>100</v>
      </c>
      <c r="D14" s="10">
        <f t="shared" si="0"/>
        <v>10</v>
      </c>
      <c r="E14" s="10">
        <f>E21</f>
        <v>10</v>
      </c>
      <c r="H14" s="7"/>
    </row>
    <row r="17" spans="1:6" ht="19.5" customHeight="1" x14ac:dyDescent="0.25">
      <c r="A17" s="53" t="s">
        <v>147</v>
      </c>
      <c r="B17" s="53"/>
      <c r="C17" s="53"/>
      <c r="D17" s="53"/>
      <c r="E17" s="53"/>
      <c r="F17" s="53"/>
    </row>
    <row r="18" spans="1:6" ht="19.5" customHeight="1" x14ac:dyDescent="0.25">
      <c r="F18" s="16">
        <f>F17</f>
        <v>0</v>
      </c>
    </row>
    <row r="19" spans="1:6" ht="19.5" customHeight="1" x14ac:dyDescent="0.25">
      <c r="F19" s="16"/>
    </row>
    <row r="20" spans="1:6" ht="30" customHeight="1" x14ac:dyDescent="0.25">
      <c r="B20" s="22" t="s">
        <v>47</v>
      </c>
      <c r="C20" s="22" t="s">
        <v>144</v>
      </c>
      <c r="D20" s="22" t="s">
        <v>143</v>
      </c>
      <c r="E20" s="22" t="s">
        <v>148</v>
      </c>
      <c r="F20" s="16"/>
    </row>
    <row r="21" spans="1:6" ht="19.5" customHeight="1" x14ac:dyDescent="0.25">
      <c r="A21" s="64" t="s">
        <v>150</v>
      </c>
      <c r="B21" s="14">
        <v>2016</v>
      </c>
      <c r="C21" s="41">
        <f>D21/E21*100</f>
        <v>100</v>
      </c>
      <c r="D21" s="34">
        <f>COUNTIFS($A$60:$A$81,B21,$C$60:$C$81,"&gt;0")</f>
        <v>10</v>
      </c>
      <c r="E21" s="12">
        <v>10</v>
      </c>
      <c r="F21" s="16">
        <v>100</v>
      </c>
    </row>
    <row r="22" spans="1:6" ht="19.5" customHeight="1" x14ac:dyDescent="0.25">
      <c r="A22" s="66"/>
      <c r="B22" s="17">
        <v>2017</v>
      </c>
      <c r="C22" s="42">
        <f t="shared" ref="C22" si="1">D22/E22*100</f>
        <v>100</v>
      </c>
      <c r="D22" s="35">
        <f>COUNTIFS($A$60:$A$81,B22,$C$60:$C$81,"&gt;0")</f>
        <v>10</v>
      </c>
      <c r="E22" s="31">
        <v>10</v>
      </c>
      <c r="F22" s="16">
        <v>100</v>
      </c>
    </row>
    <row r="23" spans="1:6" ht="19.5" customHeight="1" x14ac:dyDescent="0.25">
      <c r="C23" s="15"/>
    </row>
    <row r="24" spans="1:6" ht="19.5" customHeight="1" x14ac:dyDescent="0.25">
      <c r="C24" s="15"/>
    </row>
    <row r="25" spans="1:6" ht="19.5" customHeight="1" x14ac:dyDescent="0.25">
      <c r="C25" s="15"/>
    </row>
    <row r="26" spans="1:6" ht="19.5" customHeight="1" x14ac:dyDescent="0.25">
      <c r="C26" s="15"/>
    </row>
    <row r="27" spans="1:6" ht="19.5" customHeight="1" x14ac:dyDescent="0.25">
      <c r="C27" s="15"/>
    </row>
    <row r="28" spans="1:6" ht="19.5" customHeight="1" x14ac:dyDescent="0.25">
      <c r="C28" s="15"/>
    </row>
    <row r="29" spans="1:6" ht="19.5" customHeight="1" x14ac:dyDescent="0.25">
      <c r="C29" s="15"/>
    </row>
    <row r="31" spans="1:6" ht="19.5" customHeight="1" x14ac:dyDescent="0.25">
      <c r="A31" s="53" t="s">
        <v>149</v>
      </c>
      <c r="B31" s="53"/>
      <c r="C31" s="53"/>
      <c r="D31" s="53"/>
      <c r="E31" s="53"/>
      <c r="F31" s="53"/>
    </row>
    <row r="55" spans="1:6" ht="19.5" customHeight="1" x14ac:dyDescent="0.25">
      <c r="A55" s="53" t="s">
        <v>145</v>
      </c>
      <c r="B55" s="53"/>
      <c r="C55" s="53"/>
      <c r="D55" s="53"/>
      <c r="E55" s="53"/>
      <c r="F55" s="53"/>
    </row>
    <row r="56" spans="1:6" ht="19.5" customHeight="1" x14ac:dyDescent="0.25">
      <c r="A56" s="18" t="s">
        <v>151</v>
      </c>
      <c r="B56" s="36"/>
      <c r="C56" s="36"/>
      <c r="D56" s="36"/>
      <c r="E56" s="36"/>
      <c r="F56" s="36"/>
    </row>
    <row r="57" spans="1:6" ht="19.5" customHeight="1" x14ac:dyDescent="0.25">
      <c r="A57" s="18"/>
      <c r="B57" s="9"/>
      <c r="C57" s="9"/>
      <c r="D57" s="9"/>
      <c r="E57" s="9"/>
      <c r="F57" s="9"/>
    </row>
    <row r="58" spans="1:6" ht="19.5" customHeight="1" x14ac:dyDescent="0.25">
      <c r="B58" s="20"/>
    </row>
    <row r="59" spans="1:6" ht="19.5" customHeight="1" x14ac:dyDescent="0.25">
      <c r="A59" s="23" t="s">
        <v>977</v>
      </c>
      <c r="B59" s="23" t="s">
        <v>55</v>
      </c>
      <c r="C59" s="67" t="s">
        <v>984</v>
      </c>
    </row>
    <row r="60" spans="1:6" ht="19.5" customHeight="1" x14ac:dyDescent="0.25">
      <c r="A60" s="40">
        <v>2016</v>
      </c>
      <c r="B60" s="40" t="s">
        <v>220</v>
      </c>
      <c r="C60" s="30">
        <f>COUNTIFS($A$86:$A$247,$A60,$M$86:$M$247,$B60)</f>
        <v>13</v>
      </c>
    </row>
    <row r="61" spans="1:6" ht="19.5" customHeight="1" x14ac:dyDescent="0.25">
      <c r="A61" s="40">
        <v>2016</v>
      </c>
      <c r="B61" s="40" t="s">
        <v>251</v>
      </c>
      <c r="C61" s="30">
        <f>COUNTIFS($A$86:$A$247,$A61,$M$86:$M$247,$B61)</f>
        <v>11</v>
      </c>
    </row>
    <row r="62" spans="1:6" ht="19.5" customHeight="1" x14ac:dyDescent="0.25">
      <c r="A62" s="40">
        <v>2016</v>
      </c>
      <c r="B62" s="40" t="s">
        <v>280</v>
      </c>
      <c r="C62" s="30">
        <f>COUNTIFS($A$86:$A$247,$A62,$M$86:$M$247,$B62)</f>
        <v>28</v>
      </c>
    </row>
    <row r="63" spans="1:6" ht="19.5" customHeight="1" x14ac:dyDescent="0.25">
      <c r="A63" s="40">
        <v>2016</v>
      </c>
      <c r="B63" s="40" t="s">
        <v>295</v>
      </c>
      <c r="C63" s="30">
        <f>COUNTIFS($A$86:$A$247,$A63,$M$86:$M$247,$B63)</f>
        <v>19</v>
      </c>
    </row>
    <row r="64" spans="1:6" ht="19.5" customHeight="1" x14ac:dyDescent="0.25">
      <c r="A64" s="40">
        <v>2016</v>
      </c>
      <c r="B64" s="40" t="s">
        <v>325</v>
      </c>
      <c r="C64" s="30">
        <f>COUNTIFS($A$86:$A$247,$A64,$M$86:$M$247,$B64)</f>
        <v>12</v>
      </c>
    </row>
    <row r="65" spans="1:3" ht="19.5" customHeight="1" x14ac:dyDescent="0.25">
      <c r="A65" s="40">
        <v>2016</v>
      </c>
      <c r="B65" s="40" t="s">
        <v>350</v>
      </c>
      <c r="C65" s="30">
        <f>COUNTIFS($A$86:$A$247,$A65,$M$86:$M$247,$B65)</f>
        <v>3</v>
      </c>
    </row>
    <row r="66" spans="1:3" ht="19.5" customHeight="1" x14ac:dyDescent="0.25">
      <c r="A66" s="40">
        <v>2016</v>
      </c>
      <c r="B66" s="40" t="s">
        <v>364</v>
      </c>
      <c r="C66" s="30">
        <f>COUNTIFS($A$86:$A$247,$A66,$M$86:$M$247,$B66)</f>
        <v>6</v>
      </c>
    </row>
    <row r="67" spans="1:3" ht="19.5" customHeight="1" x14ac:dyDescent="0.25">
      <c r="A67" s="40">
        <v>2016</v>
      </c>
      <c r="B67" s="40" t="s">
        <v>394</v>
      </c>
      <c r="C67" s="30">
        <f>COUNTIFS($A$86:$A$247,$A67,$M$86:$M$247,$B67)</f>
        <v>7</v>
      </c>
    </row>
    <row r="68" spans="1:3" ht="19.5" customHeight="1" x14ac:dyDescent="0.25">
      <c r="A68" s="40">
        <v>2016</v>
      </c>
      <c r="B68" s="40" t="s">
        <v>660</v>
      </c>
      <c r="C68" s="30">
        <f>COUNTIFS($A$86:$A$247,$A68,$M$86:$M$247,$B68)</f>
        <v>7</v>
      </c>
    </row>
    <row r="69" spans="1:3" ht="19.5" customHeight="1" x14ac:dyDescent="0.25">
      <c r="A69" s="40">
        <v>2016</v>
      </c>
      <c r="B69" s="40" t="s">
        <v>442</v>
      </c>
      <c r="C69" s="30">
        <f>COUNTIFS($A$86:$A$247,$A69,$M$86:$M$247,$B69)</f>
        <v>4</v>
      </c>
    </row>
    <row r="70" spans="1:3" ht="19.5" customHeight="1" x14ac:dyDescent="0.25">
      <c r="A70" s="40">
        <v>2017</v>
      </c>
      <c r="B70" s="40" t="s">
        <v>220</v>
      </c>
      <c r="C70" s="30">
        <f>COUNTIFS($A$86:$A$247,$A70,$M$86:$M$247,$B70)</f>
        <v>2</v>
      </c>
    </row>
    <row r="71" spans="1:3" ht="19.5" customHeight="1" x14ac:dyDescent="0.25">
      <c r="A71" s="40">
        <v>2017</v>
      </c>
      <c r="B71" s="40" t="s">
        <v>251</v>
      </c>
      <c r="C71" s="30">
        <f>COUNTIFS($A$86:$A$247,$A71,$M$86:$M$247,$B71)</f>
        <v>2</v>
      </c>
    </row>
    <row r="72" spans="1:3" ht="19.5" customHeight="1" x14ac:dyDescent="0.25">
      <c r="A72" s="40">
        <v>2017</v>
      </c>
      <c r="B72" s="40" t="s">
        <v>280</v>
      </c>
      <c r="C72" s="30">
        <f>COUNTIFS($A$86:$A$247,$A72,$M$86:$M$247,$B72)</f>
        <v>1</v>
      </c>
    </row>
    <row r="73" spans="1:3" ht="19.5" customHeight="1" x14ac:dyDescent="0.25">
      <c r="A73" s="40">
        <v>2017</v>
      </c>
      <c r="B73" s="40" t="s">
        <v>295</v>
      </c>
      <c r="C73" s="30">
        <f>COUNTIFS($A$86:$A$247,$A73,$M$86:$M$247,$B73)</f>
        <v>5</v>
      </c>
    </row>
    <row r="74" spans="1:3" ht="19.5" customHeight="1" x14ac:dyDescent="0.25">
      <c r="A74" s="40">
        <v>2017</v>
      </c>
      <c r="B74" s="40" t="s">
        <v>325</v>
      </c>
      <c r="C74" s="30">
        <f>COUNTIFS($A$86:$A$247,$A74,$M$86:$M$247,$B74)</f>
        <v>12</v>
      </c>
    </row>
    <row r="75" spans="1:3" ht="19.5" customHeight="1" x14ac:dyDescent="0.25">
      <c r="A75" s="40">
        <v>2017</v>
      </c>
      <c r="B75" s="40" t="s">
        <v>350</v>
      </c>
      <c r="C75" s="30">
        <f>COUNTIFS($A$86:$A$247,$A75,$M$86:$M$247,$B75)</f>
        <v>4</v>
      </c>
    </row>
    <row r="76" spans="1:3" ht="19.5" customHeight="1" x14ac:dyDescent="0.25">
      <c r="A76" s="40">
        <v>2017</v>
      </c>
      <c r="B76" s="40" t="s">
        <v>364</v>
      </c>
      <c r="C76" s="30">
        <f>COUNTIFS($A$86:$A$247,$A76,$M$86:$M$247,$B76)</f>
        <v>5</v>
      </c>
    </row>
    <row r="77" spans="1:3" ht="19.5" customHeight="1" x14ac:dyDescent="0.25">
      <c r="A77" s="40">
        <v>2017</v>
      </c>
      <c r="B77" s="40" t="s">
        <v>394</v>
      </c>
      <c r="C77" s="30">
        <f>COUNTIFS($A$86:$A$247,$A77,$M$86:$M$247,$B77)</f>
        <v>6</v>
      </c>
    </row>
    <row r="78" spans="1:3" ht="19.5" customHeight="1" x14ac:dyDescent="0.25">
      <c r="A78" s="40">
        <v>2017</v>
      </c>
      <c r="B78" s="40" t="s">
        <v>660</v>
      </c>
      <c r="C78" s="30">
        <f>COUNTIFS($A$86:$A$247,$A78,$M$86:$M$247,$B78)</f>
        <v>5</v>
      </c>
    </row>
    <row r="79" spans="1:3" ht="19.5" customHeight="1" x14ac:dyDescent="0.25">
      <c r="A79" s="40">
        <v>2017</v>
      </c>
      <c r="B79" s="40" t="s">
        <v>442</v>
      </c>
      <c r="C79" s="30">
        <f>COUNTIFS($A$86:$A$247,$A79,$M$86:$M$247,$B79)</f>
        <v>10</v>
      </c>
    </row>
    <row r="80" spans="1:3" ht="19.5" customHeight="1" x14ac:dyDescent="0.25">
      <c r="B80" s="20"/>
    </row>
    <row r="81" spans="1:20" ht="19.5" customHeight="1" x14ac:dyDescent="0.25">
      <c r="B81" s="20"/>
    </row>
    <row r="82" spans="1:20" ht="19.5" customHeight="1" x14ac:dyDescent="0.25">
      <c r="B82" s="20"/>
    </row>
    <row r="83" spans="1:20" ht="19.5" customHeight="1" x14ac:dyDescent="0.25">
      <c r="B83" s="20"/>
    </row>
    <row r="85" spans="1:20" ht="19.5" customHeight="1" x14ac:dyDescent="0.25">
      <c r="A85" s="21" t="s">
        <v>51</v>
      </c>
      <c r="B85" s="21" t="s">
        <v>819</v>
      </c>
      <c r="C85" s="21" t="s">
        <v>820</v>
      </c>
      <c r="D85" s="21" t="s">
        <v>821</v>
      </c>
      <c r="E85" s="21" t="s">
        <v>822</v>
      </c>
      <c r="F85" s="21" t="s">
        <v>823</v>
      </c>
      <c r="G85" s="21" t="s">
        <v>824</v>
      </c>
      <c r="H85" s="21" t="s">
        <v>825</v>
      </c>
      <c r="I85" s="21" t="s">
        <v>826</v>
      </c>
      <c r="J85" s="21" t="s">
        <v>827</v>
      </c>
      <c r="K85" s="21" t="s">
        <v>828</v>
      </c>
      <c r="L85" s="21" t="s">
        <v>829</v>
      </c>
      <c r="M85" s="21" t="s">
        <v>976</v>
      </c>
    </row>
    <row r="86" spans="1:20" ht="19.5" customHeight="1" x14ac:dyDescent="0.25">
      <c r="A86" s="38">
        <v>2016</v>
      </c>
      <c r="B86" s="38" t="s">
        <v>959</v>
      </c>
      <c r="C86" s="38" t="s">
        <v>830</v>
      </c>
      <c r="D86" s="38" t="s">
        <v>3</v>
      </c>
      <c r="E86" s="38" t="s">
        <v>7</v>
      </c>
      <c r="F86" s="38" t="s">
        <v>831</v>
      </c>
      <c r="G86" s="38" t="s">
        <v>832</v>
      </c>
      <c r="H86" s="38"/>
      <c r="I86" s="38" t="s">
        <v>833</v>
      </c>
      <c r="J86" s="38" t="s">
        <v>834</v>
      </c>
      <c r="K86" s="38" t="s">
        <v>835</v>
      </c>
      <c r="L86" s="38" t="s">
        <v>836</v>
      </c>
      <c r="M86" s="39" t="str">
        <f>MID(C86,1,5)</f>
        <v>E-003</v>
      </c>
    </row>
    <row r="87" spans="1:20" ht="19.5" customHeight="1" x14ac:dyDescent="0.25">
      <c r="A87" s="38">
        <v>2016</v>
      </c>
      <c r="B87" s="38" t="s">
        <v>959</v>
      </c>
      <c r="C87" s="38" t="s">
        <v>830</v>
      </c>
      <c r="D87" s="38" t="s">
        <v>26</v>
      </c>
      <c r="E87" s="38" t="s">
        <v>7</v>
      </c>
      <c r="F87" s="38" t="s">
        <v>831</v>
      </c>
      <c r="G87" s="38" t="s">
        <v>832</v>
      </c>
      <c r="H87" s="38"/>
      <c r="I87" s="38" t="s">
        <v>837</v>
      </c>
      <c r="J87" s="38" t="s">
        <v>834</v>
      </c>
      <c r="K87" s="38" t="s">
        <v>838</v>
      </c>
      <c r="L87" s="38" t="s">
        <v>836</v>
      </c>
      <c r="M87" s="39" t="str">
        <f t="shared" ref="M87:M150" si="2">MID(C87,1,5)</f>
        <v>E-003</v>
      </c>
    </row>
    <row r="88" spans="1:20" ht="19.5" customHeight="1" x14ac:dyDescent="0.25">
      <c r="A88" s="38">
        <v>2016</v>
      </c>
      <c r="B88" s="38" t="s">
        <v>959</v>
      </c>
      <c r="C88" s="38" t="s">
        <v>830</v>
      </c>
      <c r="D88" s="38" t="s">
        <v>34</v>
      </c>
      <c r="E88" s="38" t="s">
        <v>7</v>
      </c>
      <c r="F88" s="38" t="s">
        <v>831</v>
      </c>
      <c r="G88" s="38" t="s">
        <v>832</v>
      </c>
      <c r="H88" s="38"/>
      <c r="I88" s="38" t="s">
        <v>837</v>
      </c>
      <c r="J88" s="38" t="s">
        <v>834</v>
      </c>
      <c r="K88" s="38" t="s">
        <v>839</v>
      </c>
      <c r="L88" s="38" t="s">
        <v>836</v>
      </c>
      <c r="M88" s="39" t="str">
        <f t="shared" si="2"/>
        <v>E-003</v>
      </c>
    </row>
    <row r="89" spans="1:20" ht="19.5" customHeight="1" x14ac:dyDescent="0.25">
      <c r="A89" s="38">
        <v>2016</v>
      </c>
      <c r="B89" s="38" t="s">
        <v>959</v>
      </c>
      <c r="C89" s="38" t="s">
        <v>830</v>
      </c>
      <c r="D89" s="38" t="s">
        <v>34</v>
      </c>
      <c r="E89" s="38" t="s">
        <v>7</v>
      </c>
      <c r="F89" s="38" t="s">
        <v>831</v>
      </c>
      <c r="G89" s="38" t="s">
        <v>832</v>
      </c>
      <c r="H89" s="38"/>
      <c r="I89" s="38" t="s">
        <v>837</v>
      </c>
      <c r="J89" s="38" t="s">
        <v>834</v>
      </c>
      <c r="K89" s="38" t="s">
        <v>840</v>
      </c>
      <c r="L89" s="38" t="s">
        <v>836</v>
      </c>
      <c r="M89" s="39" t="str">
        <f t="shared" si="2"/>
        <v>E-003</v>
      </c>
      <c r="N89"/>
      <c r="O89"/>
      <c r="P89"/>
      <c r="Q89"/>
      <c r="R89"/>
      <c r="S89"/>
      <c r="T89"/>
    </row>
    <row r="90" spans="1:20" ht="19.5" customHeight="1" x14ac:dyDescent="0.25">
      <c r="A90" s="38">
        <v>2016</v>
      </c>
      <c r="B90" s="38" t="s">
        <v>959</v>
      </c>
      <c r="C90" s="38" t="s">
        <v>830</v>
      </c>
      <c r="D90" s="38" t="s">
        <v>34</v>
      </c>
      <c r="E90" s="38" t="s">
        <v>7</v>
      </c>
      <c r="F90" s="38" t="s">
        <v>831</v>
      </c>
      <c r="G90" s="38" t="s">
        <v>832</v>
      </c>
      <c r="H90" s="38"/>
      <c r="I90" s="38" t="s">
        <v>837</v>
      </c>
      <c r="J90" s="38" t="s">
        <v>834</v>
      </c>
      <c r="K90" s="38" t="s">
        <v>841</v>
      </c>
      <c r="L90" s="38" t="s">
        <v>836</v>
      </c>
      <c r="M90" s="39" t="str">
        <f t="shared" si="2"/>
        <v>E-003</v>
      </c>
      <c r="N90"/>
      <c r="O90"/>
      <c r="P90"/>
      <c r="Q90"/>
      <c r="R90"/>
      <c r="S90"/>
      <c r="T90"/>
    </row>
    <row r="91" spans="1:20" ht="19.5" customHeight="1" x14ac:dyDescent="0.25">
      <c r="A91" s="38">
        <v>2016</v>
      </c>
      <c r="B91" s="38" t="s">
        <v>959</v>
      </c>
      <c r="C91" s="38" t="s">
        <v>830</v>
      </c>
      <c r="D91" s="38" t="s">
        <v>34</v>
      </c>
      <c r="E91" s="38" t="s">
        <v>7</v>
      </c>
      <c r="F91" s="38" t="s">
        <v>831</v>
      </c>
      <c r="G91" s="38" t="s">
        <v>832</v>
      </c>
      <c r="H91" s="38"/>
      <c r="I91" s="38" t="s">
        <v>837</v>
      </c>
      <c r="J91" s="38" t="s">
        <v>834</v>
      </c>
      <c r="K91" s="38" t="s">
        <v>842</v>
      </c>
      <c r="L91" s="38" t="s">
        <v>836</v>
      </c>
      <c r="M91" s="39" t="str">
        <f t="shared" si="2"/>
        <v>E-003</v>
      </c>
      <c r="N91"/>
      <c r="O91"/>
      <c r="P91"/>
      <c r="Q91"/>
      <c r="R91"/>
      <c r="S91"/>
      <c r="T91"/>
    </row>
    <row r="92" spans="1:20" ht="19.5" customHeight="1" x14ac:dyDescent="0.25">
      <c r="A92" s="38">
        <v>2016</v>
      </c>
      <c r="B92" s="38" t="s">
        <v>959</v>
      </c>
      <c r="C92" s="38" t="s">
        <v>830</v>
      </c>
      <c r="D92" s="38" t="s">
        <v>34</v>
      </c>
      <c r="E92" s="38" t="s">
        <v>7</v>
      </c>
      <c r="F92" s="38" t="s">
        <v>831</v>
      </c>
      <c r="G92" s="38" t="s">
        <v>832</v>
      </c>
      <c r="H92" s="38"/>
      <c r="I92" s="38" t="s">
        <v>837</v>
      </c>
      <c r="J92" s="38" t="s">
        <v>834</v>
      </c>
      <c r="K92" s="38" t="s">
        <v>843</v>
      </c>
      <c r="L92" s="38" t="s">
        <v>836</v>
      </c>
      <c r="M92" s="39" t="str">
        <f t="shared" si="2"/>
        <v>E-003</v>
      </c>
      <c r="N92"/>
      <c r="O92"/>
      <c r="P92"/>
      <c r="Q92"/>
      <c r="R92"/>
      <c r="S92"/>
      <c r="T92"/>
    </row>
    <row r="93" spans="1:20" ht="19.5" customHeight="1" x14ac:dyDescent="0.25">
      <c r="A93" s="38">
        <v>2016</v>
      </c>
      <c r="B93" s="38" t="s">
        <v>959</v>
      </c>
      <c r="C93" s="38" t="s">
        <v>830</v>
      </c>
      <c r="D93" s="38" t="s">
        <v>44</v>
      </c>
      <c r="E93" s="38" t="s">
        <v>7</v>
      </c>
      <c r="F93" s="38" t="s">
        <v>831</v>
      </c>
      <c r="G93" s="38" t="s">
        <v>832</v>
      </c>
      <c r="H93" s="38"/>
      <c r="I93" s="38" t="s">
        <v>837</v>
      </c>
      <c r="J93" s="38" t="s">
        <v>834</v>
      </c>
      <c r="K93" s="38" t="s">
        <v>844</v>
      </c>
      <c r="L93" s="38" t="s">
        <v>836</v>
      </c>
      <c r="M93" s="39" t="str">
        <f t="shared" si="2"/>
        <v>E-003</v>
      </c>
      <c r="N93"/>
      <c r="O93"/>
      <c r="P93"/>
      <c r="Q93"/>
      <c r="R93"/>
      <c r="S93"/>
      <c r="T93"/>
    </row>
    <row r="94" spans="1:20" ht="19.5" customHeight="1" x14ac:dyDescent="0.25">
      <c r="A94" s="38">
        <v>2016</v>
      </c>
      <c r="B94" s="38" t="s">
        <v>959</v>
      </c>
      <c r="C94" s="38" t="s">
        <v>830</v>
      </c>
      <c r="D94" s="38" t="s">
        <v>44</v>
      </c>
      <c r="E94" s="38" t="s">
        <v>7</v>
      </c>
      <c r="F94" s="38" t="s">
        <v>831</v>
      </c>
      <c r="G94" s="38" t="s">
        <v>832</v>
      </c>
      <c r="H94" s="38"/>
      <c r="I94" s="38" t="s">
        <v>837</v>
      </c>
      <c r="J94" s="38" t="s">
        <v>834</v>
      </c>
      <c r="K94" s="38" t="s">
        <v>845</v>
      </c>
      <c r="L94" s="38" t="s">
        <v>836</v>
      </c>
      <c r="M94" s="39" t="str">
        <f t="shared" si="2"/>
        <v>E-003</v>
      </c>
      <c r="N94"/>
      <c r="O94"/>
      <c r="P94"/>
      <c r="Q94"/>
      <c r="R94"/>
      <c r="S94"/>
      <c r="T94"/>
    </row>
    <row r="95" spans="1:20" ht="19.5" customHeight="1" x14ac:dyDescent="0.25">
      <c r="A95" s="38">
        <v>2016</v>
      </c>
      <c r="B95" s="38" t="s">
        <v>959</v>
      </c>
      <c r="C95" s="38" t="s">
        <v>830</v>
      </c>
      <c r="D95" s="38" t="s">
        <v>44</v>
      </c>
      <c r="E95" s="38" t="s">
        <v>7</v>
      </c>
      <c r="F95" s="38" t="s">
        <v>831</v>
      </c>
      <c r="G95" s="38" t="s">
        <v>832</v>
      </c>
      <c r="H95" s="38"/>
      <c r="I95" s="38" t="s">
        <v>837</v>
      </c>
      <c r="J95" s="38" t="s">
        <v>834</v>
      </c>
      <c r="K95" s="38" t="s">
        <v>846</v>
      </c>
      <c r="L95" s="38" t="s">
        <v>836</v>
      </c>
      <c r="M95" s="39" t="str">
        <f t="shared" si="2"/>
        <v>E-003</v>
      </c>
      <c r="N95"/>
      <c r="O95"/>
      <c r="P95"/>
      <c r="Q95"/>
      <c r="R95"/>
      <c r="S95"/>
      <c r="T95"/>
    </row>
    <row r="96" spans="1:20" ht="19.5" customHeight="1" x14ac:dyDescent="0.25">
      <c r="A96" s="38">
        <v>2016</v>
      </c>
      <c r="B96" s="38" t="s">
        <v>959</v>
      </c>
      <c r="C96" s="38" t="s">
        <v>830</v>
      </c>
      <c r="D96" s="38" t="s">
        <v>44</v>
      </c>
      <c r="E96" s="38" t="s">
        <v>7</v>
      </c>
      <c r="F96" s="38" t="s">
        <v>831</v>
      </c>
      <c r="G96" s="38" t="s">
        <v>832</v>
      </c>
      <c r="H96" s="38"/>
      <c r="I96" s="38" t="s">
        <v>837</v>
      </c>
      <c r="J96" s="38" t="s">
        <v>834</v>
      </c>
      <c r="K96" s="38" t="s">
        <v>847</v>
      </c>
      <c r="L96" s="38" t="s">
        <v>836</v>
      </c>
      <c r="M96" s="39" t="str">
        <f t="shared" si="2"/>
        <v>E-003</v>
      </c>
      <c r="N96"/>
      <c r="O96"/>
      <c r="P96"/>
      <c r="Q96"/>
      <c r="R96"/>
      <c r="S96"/>
      <c r="T96"/>
    </row>
    <row r="97" spans="1:20" ht="19.5" customHeight="1" x14ac:dyDescent="0.25">
      <c r="A97" s="38">
        <v>2016</v>
      </c>
      <c r="B97" s="38" t="s">
        <v>959</v>
      </c>
      <c r="C97" s="38" t="s">
        <v>830</v>
      </c>
      <c r="D97" s="38" t="s">
        <v>44</v>
      </c>
      <c r="E97" s="38" t="s">
        <v>7</v>
      </c>
      <c r="F97" s="38" t="s">
        <v>831</v>
      </c>
      <c r="G97" s="38" t="s">
        <v>832</v>
      </c>
      <c r="H97" s="38"/>
      <c r="I97" s="38" t="s">
        <v>837</v>
      </c>
      <c r="J97" s="38" t="s">
        <v>834</v>
      </c>
      <c r="K97" s="38" t="s">
        <v>848</v>
      </c>
      <c r="L97" s="38" t="s">
        <v>836</v>
      </c>
      <c r="M97" s="39" t="str">
        <f t="shared" si="2"/>
        <v>E-003</v>
      </c>
      <c r="N97"/>
      <c r="O97"/>
      <c r="P97"/>
      <c r="Q97"/>
      <c r="R97"/>
      <c r="S97"/>
      <c r="T97"/>
    </row>
    <row r="98" spans="1:20" ht="19.5" customHeight="1" x14ac:dyDescent="0.25">
      <c r="A98" s="38">
        <v>2016</v>
      </c>
      <c r="B98" s="38" t="s">
        <v>959</v>
      </c>
      <c r="C98" s="38" t="s">
        <v>830</v>
      </c>
      <c r="D98" s="38" t="s">
        <v>44</v>
      </c>
      <c r="E98" s="38" t="s">
        <v>7</v>
      </c>
      <c r="F98" s="38" t="s">
        <v>831</v>
      </c>
      <c r="G98" s="38" t="s">
        <v>832</v>
      </c>
      <c r="H98" s="38"/>
      <c r="I98" s="38" t="s">
        <v>837</v>
      </c>
      <c r="J98" s="38" t="s">
        <v>834</v>
      </c>
      <c r="K98" s="38" t="s">
        <v>849</v>
      </c>
      <c r="L98" s="38" t="s">
        <v>836</v>
      </c>
      <c r="M98" s="39" t="str">
        <f t="shared" si="2"/>
        <v>E-003</v>
      </c>
      <c r="N98"/>
      <c r="O98"/>
      <c r="P98"/>
      <c r="Q98"/>
      <c r="R98"/>
      <c r="S98"/>
      <c r="T98"/>
    </row>
    <row r="99" spans="1:20" ht="19.5" customHeight="1" x14ac:dyDescent="0.25">
      <c r="A99" s="38">
        <v>2016</v>
      </c>
      <c r="B99" s="38" t="s">
        <v>959</v>
      </c>
      <c r="C99" s="38" t="s">
        <v>850</v>
      </c>
      <c r="D99" s="38" t="s">
        <v>26</v>
      </c>
      <c r="E99" s="38" t="s">
        <v>7</v>
      </c>
      <c r="F99" s="38" t="s">
        <v>831</v>
      </c>
      <c r="G99" s="38" t="s">
        <v>832</v>
      </c>
      <c r="H99" s="38"/>
      <c r="I99" s="38" t="s">
        <v>837</v>
      </c>
      <c r="J99" s="38" t="s">
        <v>834</v>
      </c>
      <c r="K99" s="38" t="s">
        <v>851</v>
      </c>
      <c r="L99" s="38" t="s">
        <v>836</v>
      </c>
      <c r="M99" s="39" t="str">
        <f t="shared" si="2"/>
        <v>F-002</v>
      </c>
      <c r="N99"/>
      <c r="O99"/>
      <c r="P99"/>
      <c r="Q99"/>
      <c r="R99"/>
      <c r="S99"/>
      <c r="T99"/>
    </row>
    <row r="100" spans="1:20" ht="19.5" customHeight="1" x14ac:dyDescent="0.25">
      <c r="A100" s="38">
        <v>2016</v>
      </c>
      <c r="B100" s="38" t="s">
        <v>959</v>
      </c>
      <c r="C100" s="38" t="s">
        <v>850</v>
      </c>
      <c r="D100" s="38" t="s">
        <v>34</v>
      </c>
      <c r="E100" s="38" t="s">
        <v>7</v>
      </c>
      <c r="F100" s="38" t="s">
        <v>831</v>
      </c>
      <c r="G100" s="38" t="s">
        <v>832</v>
      </c>
      <c r="H100" s="38"/>
      <c r="I100" s="38" t="s">
        <v>837</v>
      </c>
      <c r="J100" s="38" t="s">
        <v>834</v>
      </c>
      <c r="K100" s="38" t="s">
        <v>852</v>
      </c>
      <c r="L100" s="38" t="s">
        <v>836</v>
      </c>
      <c r="M100" s="39" t="str">
        <f t="shared" si="2"/>
        <v>F-002</v>
      </c>
      <c r="N100"/>
      <c r="O100"/>
      <c r="P100"/>
      <c r="Q100"/>
      <c r="R100"/>
      <c r="S100"/>
      <c r="T100"/>
    </row>
    <row r="101" spans="1:20" ht="19.5" customHeight="1" x14ac:dyDescent="0.25">
      <c r="A101" s="38">
        <v>2016</v>
      </c>
      <c r="B101" s="38" t="s">
        <v>959</v>
      </c>
      <c r="C101" s="38" t="s">
        <v>850</v>
      </c>
      <c r="D101" s="38" t="s">
        <v>44</v>
      </c>
      <c r="E101" s="38" t="s">
        <v>7</v>
      </c>
      <c r="F101" s="38" t="s">
        <v>831</v>
      </c>
      <c r="G101" s="38" t="s">
        <v>832</v>
      </c>
      <c r="H101" s="38"/>
      <c r="I101" s="38" t="s">
        <v>837</v>
      </c>
      <c r="J101" s="38" t="s">
        <v>834</v>
      </c>
      <c r="K101" s="38" t="s">
        <v>853</v>
      </c>
      <c r="L101" s="38" t="s">
        <v>836</v>
      </c>
      <c r="M101" s="39" t="str">
        <f t="shared" si="2"/>
        <v>F-002</v>
      </c>
      <c r="N101"/>
      <c r="O101"/>
      <c r="P101"/>
      <c r="Q101"/>
      <c r="R101"/>
      <c r="S101"/>
      <c r="T101"/>
    </row>
    <row r="102" spans="1:20" ht="19.5" customHeight="1" x14ac:dyDescent="0.25">
      <c r="A102" s="38">
        <v>2016</v>
      </c>
      <c r="B102" s="38" t="s">
        <v>959</v>
      </c>
      <c r="C102" s="38" t="s">
        <v>850</v>
      </c>
      <c r="D102" s="38" t="s">
        <v>44</v>
      </c>
      <c r="E102" s="38" t="s">
        <v>7</v>
      </c>
      <c r="F102" s="38" t="s">
        <v>831</v>
      </c>
      <c r="G102" s="38" t="s">
        <v>832</v>
      </c>
      <c r="H102" s="38"/>
      <c r="I102" s="38" t="s">
        <v>837</v>
      </c>
      <c r="J102" s="38" t="s">
        <v>834</v>
      </c>
      <c r="K102" s="38" t="s">
        <v>854</v>
      </c>
      <c r="L102" s="38" t="s">
        <v>836</v>
      </c>
      <c r="M102" s="39" t="str">
        <f t="shared" si="2"/>
        <v>F-002</v>
      </c>
      <c r="N102"/>
      <c r="O102"/>
      <c r="P102"/>
      <c r="Q102"/>
      <c r="R102"/>
      <c r="S102"/>
      <c r="T102"/>
    </row>
    <row r="103" spans="1:20" ht="19.5" customHeight="1" x14ac:dyDescent="0.25">
      <c r="A103" s="38">
        <v>2016</v>
      </c>
      <c r="B103" s="38" t="s">
        <v>959</v>
      </c>
      <c r="C103" s="38" t="s">
        <v>850</v>
      </c>
      <c r="D103" s="38" t="s">
        <v>44</v>
      </c>
      <c r="E103" s="38" t="s">
        <v>7</v>
      </c>
      <c r="F103" s="38" t="s">
        <v>831</v>
      </c>
      <c r="G103" s="38" t="s">
        <v>832</v>
      </c>
      <c r="H103" s="38"/>
      <c r="I103" s="38" t="s">
        <v>837</v>
      </c>
      <c r="J103" s="38" t="s">
        <v>834</v>
      </c>
      <c r="K103" s="38" t="s">
        <v>855</v>
      </c>
      <c r="L103" s="38" t="s">
        <v>836</v>
      </c>
      <c r="M103" s="39" t="str">
        <f t="shared" si="2"/>
        <v>F-002</v>
      </c>
      <c r="N103"/>
      <c r="O103"/>
      <c r="P103"/>
      <c r="Q103"/>
      <c r="R103"/>
      <c r="S103"/>
      <c r="T103"/>
    </row>
    <row r="104" spans="1:20" ht="19.5" customHeight="1" x14ac:dyDescent="0.25">
      <c r="A104" s="38">
        <v>2016</v>
      </c>
      <c r="B104" s="38" t="s">
        <v>959</v>
      </c>
      <c r="C104" s="38" t="s">
        <v>856</v>
      </c>
      <c r="D104" s="38" t="s">
        <v>44</v>
      </c>
      <c r="E104" s="38" t="s">
        <v>857</v>
      </c>
      <c r="F104" s="38"/>
      <c r="G104" s="38"/>
      <c r="H104" s="38"/>
      <c r="I104" s="38"/>
      <c r="J104" s="38" t="s">
        <v>858</v>
      </c>
      <c r="K104" s="38" t="s">
        <v>859</v>
      </c>
      <c r="L104" s="38" t="s">
        <v>860</v>
      </c>
      <c r="M104" s="39" t="str">
        <f t="shared" si="2"/>
        <v>K-010</v>
      </c>
      <c r="N104"/>
      <c r="O104"/>
      <c r="P104"/>
      <c r="Q104"/>
      <c r="R104"/>
      <c r="S104"/>
      <c r="T104"/>
    </row>
    <row r="105" spans="1:20" ht="19.5" customHeight="1" x14ac:dyDescent="0.25">
      <c r="A105" s="38">
        <v>2016</v>
      </c>
      <c r="B105" s="38" t="s">
        <v>959</v>
      </c>
      <c r="C105" s="38" t="s">
        <v>856</v>
      </c>
      <c r="D105" s="38" t="s">
        <v>3</v>
      </c>
      <c r="E105" s="38" t="s">
        <v>7</v>
      </c>
      <c r="F105" s="38"/>
      <c r="G105" s="38"/>
      <c r="H105" s="38"/>
      <c r="I105" s="38"/>
      <c r="J105" s="38" t="s">
        <v>858</v>
      </c>
      <c r="K105" s="38" t="s">
        <v>861</v>
      </c>
      <c r="L105" s="38" t="s">
        <v>860</v>
      </c>
      <c r="M105" s="39" t="str">
        <f t="shared" si="2"/>
        <v>K-010</v>
      </c>
      <c r="N105"/>
      <c r="O105"/>
      <c r="P105"/>
      <c r="Q105"/>
      <c r="R105"/>
      <c r="S105"/>
      <c r="T105"/>
    </row>
    <row r="106" spans="1:20" ht="19.5" customHeight="1" x14ac:dyDescent="0.25">
      <c r="A106" s="38">
        <v>2016</v>
      </c>
      <c r="B106" s="38" t="s">
        <v>959</v>
      </c>
      <c r="C106" s="38" t="s">
        <v>856</v>
      </c>
      <c r="D106" s="38" t="s">
        <v>26</v>
      </c>
      <c r="E106" s="38" t="s">
        <v>7</v>
      </c>
      <c r="F106" s="38"/>
      <c r="G106" s="38"/>
      <c r="H106" s="38"/>
      <c r="I106" s="38"/>
      <c r="J106" s="38" t="s">
        <v>858</v>
      </c>
      <c r="K106" s="38" t="s">
        <v>862</v>
      </c>
      <c r="L106" s="38" t="s">
        <v>860</v>
      </c>
      <c r="M106" s="39" t="str">
        <f t="shared" si="2"/>
        <v>K-010</v>
      </c>
      <c r="N106"/>
      <c r="O106"/>
      <c r="P106"/>
      <c r="Q106"/>
      <c r="R106"/>
      <c r="S106"/>
      <c r="T106"/>
    </row>
    <row r="107" spans="1:20" ht="19.5" customHeight="1" x14ac:dyDescent="0.25">
      <c r="A107" s="38">
        <v>2016</v>
      </c>
      <c r="B107" s="38" t="s">
        <v>959</v>
      </c>
      <c r="C107" s="38" t="s">
        <v>856</v>
      </c>
      <c r="D107" s="38" t="s">
        <v>26</v>
      </c>
      <c r="E107" s="38" t="s">
        <v>7</v>
      </c>
      <c r="F107" s="38"/>
      <c r="G107" s="38"/>
      <c r="H107" s="38"/>
      <c r="I107" s="38"/>
      <c r="J107" s="38" t="s">
        <v>858</v>
      </c>
      <c r="K107" s="38" t="s">
        <v>863</v>
      </c>
      <c r="L107" s="38" t="s">
        <v>860</v>
      </c>
      <c r="M107" s="39" t="str">
        <f t="shared" si="2"/>
        <v>K-010</v>
      </c>
      <c r="N107"/>
      <c r="O107"/>
      <c r="P107"/>
      <c r="Q107"/>
      <c r="R107"/>
      <c r="S107"/>
      <c r="T107"/>
    </row>
    <row r="108" spans="1:20" ht="19.5" customHeight="1" x14ac:dyDescent="0.25">
      <c r="A108" s="38">
        <v>2016</v>
      </c>
      <c r="B108" s="38" t="s">
        <v>959</v>
      </c>
      <c r="C108" s="38" t="s">
        <v>856</v>
      </c>
      <c r="D108" s="38" t="s">
        <v>26</v>
      </c>
      <c r="E108" s="38" t="s">
        <v>7</v>
      </c>
      <c r="F108" s="38"/>
      <c r="G108" s="38"/>
      <c r="H108" s="38"/>
      <c r="I108" s="38"/>
      <c r="J108" s="38" t="s">
        <v>858</v>
      </c>
      <c r="K108" s="38" t="s">
        <v>864</v>
      </c>
      <c r="L108" s="38" t="s">
        <v>860</v>
      </c>
      <c r="M108" s="39" t="str">
        <f t="shared" si="2"/>
        <v>K-010</v>
      </c>
      <c r="N108"/>
      <c r="O108"/>
      <c r="P108"/>
      <c r="Q108"/>
      <c r="R108"/>
      <c r="S108"/>
      <c r="T108"/>
    </row>
    <row r="109" spans="1:20" ht="19.5" customHeight="1" x14ac:dyDescent="0.25">
      <c r="A109" s="38">
        <v>2016</v>
      </c>
      <c r="B109" s="38" t="s">
        <v>959</v>
      </c>
      <c r="C109" s="38" t="s">
        <v>856</v>
      </c>
      <c r="D109" s="38" t="s">
        <v>34</v>
      </c>
      <c r="E109" s="38" t="s">
        <v>7</v>
      </c>
      <c r="F109" s="38"/>
      <c r="G109" s="38"/>
      <c r="H109" s="38"/>
      <c r="I109" s="38"/>
      <c r="J109" s="38" t="s">
        <v>858</v>
      </c>
      <c r="K109" s="38" t="s">
        <v>865</v>
      </c>
      <c r="L109" s="38" t="s">
        <v>860</v>
      </c>
      <c r="M109" s="39" t="str">
        <f t="shared" si="2"/>
        <v>K-010</v>
      </c>
      <c r="N109"/>
      <c r="O109"/>
      <c r="P109"/>
      <c r="Q109"/>
      <c r="R109"/>
      <c r="S109"/>
      <c r="T109"/>
    </row>
    <row r="110" spans="1:20" ht="19.5" customHeight="1" x14ac:dyDescent="0.25">
      <c r="A110" s="38">
        <v>2016</v>
      </c>
      <c r="B110" s="38" t="s">
        <v>959</v>
      </c>
      <c r="C110" s="38" t="s">
        <v>856</v>
      </c>
      <c r="D110" s="38" t="s">
        <v>34</v>
      </c>
      <c r="E110" s="38" t="s">
        <v>7</v>
      </c>
      <c r="F110" s="38"/>
      <c r="G110" s="38"/>
      <c r="H110" s="38"/>
      <c r="I110" s="38"/>
      <c r="J110" s="38" t="s">
        <v>858</v>
      </c>
      <c r="K110" s="38" t="s">
        <v>866</v>
      </c>
      <c r="L110" s="38" t="s">
        <v>860</v>
      </c>
      <c r="M110" s="39" t="str">
        <f t="shared" si="2"/>
        <v>K-010</v>
      </c>
      <c r="N110"/>
      <c r="O110"/>
      <c r="P110"/>
      <c r="Q110"/>
      <c r="R110"/>
      <c r="S110"/>
      <c r="T110"/>
    </row>
    <row r="111" spans="1:20" ht="19.5" customHeight="1" x14ac:dyDescent="0.25">
      <c r="A111" s="38">
        <v>2016</v>
      </c>
      <c r="B111" s="38" t="s">
        <v>959</v>
      </c>
      <c r="C111" s="38" t="s">
        <v>856</v>
      </c>
      <c r="D111" s="38" t="s">
        <v>44</v>
      </c>
      <c r="E111" s="38" t="s">
        <v>7</v>
      </c>
      <c r="F111" s="38"/>
      <c r="G111" s="38"/>
      <c r="H111" s="38"/>
      <c r="I111" s="38"/>
      <c r="J111" s="38" t="s">
        <v>858</v>
      </c>
      <c r="K111" s="38" t="s">
        <v>867</v>
      </c>
      <c r="L111" s="38" t="s">
        <v>860</v>
      </c>
      <c r="M111" s="39" t="str">
        <f t="shared" si="2"/>
        <v>K-010</v>
      </c>
      <c r="N111"/>
      <c r="O111"/>
      <c r="P111"/>
      <c r="Q111"/>
      <c r="R111"/>
      <c r="S111"/>
      <c r="T111"/>
    </row>
    <row r="112" spans="1:20" ht="19.5" customHeight="1" x14ac:dyDescent="0.25">
      <c r="A112" s="38">
        <v>2016</v>
      </c>
      <c r="B112" s="38" t="s">
        <v>959</v>
      </c>
      <c r="C112" s="38" t="s">
        <v>856</v>
      </c>
      <c r="D112" s="38" t="s">
        <v>26</v>
      </c>
      <c r="E112" s="38" t="s">
        <v>868</v>
      </c>
      <c r="F112" s="38"/>
      <c r="G112" s="38"/>
      <c r="H112" s="38"/>
      <c r="I112" s="38"/>
      <c r="J112" s="38" t="s">
        <v>858</v>
      </c>
      <c r="K112" s="38" t="s">
        <v>869</v>
      </c>
      <c r="L112" s="38" t="s">
        <v>860</v>
      </c>
      <c r="M112" s="39" t="str">
        <f t="shared" si="2"/>
        <v>K-010</v>
      </c>
      <c r="N112"/>
      <c r="O112"/>
      <c r="P112"/>
      <c r="Q112"/>
      <c r="R112"/>
      <c r="S112"/>
      <c r="T112"/>
    </row>
    <row r="113" spans="1:20" ht="19.5" customHeight="1" x14ac:dyDescent="0.25">
      <c r="A113" s="38">
        <v>2016</v>
      </c>
      <c r="B113" s="38" t="s">
        <v>959</v>
      </c>
      <c r="C113" s="38" t="s">
        <v>856</v>
      </c>
      <c r="D113" s="38" t="s">
        <v>870</v>
      </c>
      <c r="E113" s="38" t="s">
        <v>6</v>
      </c>
      <c r="F113" s="38"/>
      <c r="G113" s="38"/>
      <c r="H113" s="38"/>
      <c r="I113" s="38"/>
      <c r="J113" s="38" t="s">
        <v>858</v>
      </c>
      <c r="K113" s="38" t="s">
        <v>871</v>
      </c>
      <c r="L113" s="38" t="s">
        <v>860</v>
      </c>
      <c r="M113" s="39" t="str">
        <f t="shared" si="2"/>
        <v>K-010</v>
      </c>
      <c r="N113"/>
      <c r="O113"/>
      <c r="P113"/>
      <c r="Q113"/>
      <c r="R113"/>
      <c r="S113"/>
      <c r="T113"/>
    </row>
    <row r="114" spans="1:20" ht="19.5" customHeight="1" x14ac:dyDescent="0.25">
      <c r="A114" s="38">
        <v>2016</v>
      </c>
      <c r="B114" s="38" t="s">
        <v>959</v>
      </c>
      <c r="C114" s="38" t="s">
        <v>856</v>
      </c>
      <c r="D114" s="38" t="s">
        <v>870</v>
      </c>
      <c r="E114" s="38" t="s">
        <v>6</v>
      </c>
      <c r="F114" s="38"/>
      <c r="G114" s="38"/>
      <c r="H114" s="38"/>
      <c r="I114" s="38"/>
      <c r="J114" s="38" t="s">
        <v>858</v>
      </c>
      <c r="K114" s="38" t="s">
        <v>872</v>
      </c>
      <c r="L114" s="38" t="s">
        <v>860</v>
      </c>
      <c r="M114" s="39" t="str">
        <f t="shared" si="2"/>
        <v>K-010</v>
      </c>
      <c r="N114"/>
      <c r="O114"/>
      <c r="P114"/>
      <c r="Q114"/>
      <c r="R114"/>
      <c r="S114"/>
      <c r="T114"/>
    </row>
    <row r="115" spans="1:20" ht="19.5" customHeight="1" x14ac:dyDescent="0.25">
      <c r="A115" s="38">
        <v>2016</v>
      </c>
      <c r="B115" s="38" t="s">
        <v>959</v>
      </c>
      <c r="C115" s="38" t="s">
        <v>856</v>
      </c>
      <c r="D115" s="38" t="s">
        <v>34</v>
      </c>
      <c r="E115" s="38" t="s">
        <v>7</v>
      </c>
      <c r="F115" s="38" t="s">
        <v>831</v>
      </c>
      <c r="G115" s="38" t="s">
        <v>873</v>
      </c>
      <c r="H115" s="38"/>
      <c r="I115" s="38"/>
      <c r="J115" s="38" t="s">
        <v>834</v>
      </c>
      <c r="K115" s="38" t="s">
        <v>874</v>
      </c>
      <c r="L115" s="38" t="s">
        <v>860</v>
      </c>
      <c r="M115" s="39" t="str">
        <f t="shared" si="2"/>
        <v>K-010</v>
      </c>
      <c r="N115"/>
      <c r="O115"/>
      <c r="P115"/>
      <c r="Q115"/>
      <c r="R115"/>
      <c r="S115"/>
      <c r="T115"/>
    </row>
    <row r="116" spans="1:20" ht="19.5" customHeight="1" x14ac:dyDescent="0.25">
      <c r="A116" s="38">
        <v>2016</v>
      </c>
      <c r="B116" s="38" t="s">
        <v>959</v>
      </c>
      <c r="C116" s="38" t="s">
        <v>856</v>
      </c>
      <c r="D116" s="38" t="s">
        <v>44</v>
      </c>
      <c r="E116" s="38" t="s">
        <v>7</v>
      </c>
      <c r="F116" s="38" t="s">
        <v>831</v>
      </c>
      <c r="G116" s="38" t="s">
        <v>832</v>
      </c>
      <c r="H116" s="38"/>
      <c r="I116" s="38"/>
      <c r="J116" s="38" t="s">
        <v>834</v>
      </c>
      <c r="K116" s="38" t="s">
        <v>875</v>
      </c>
      <c r="L116" s="38" t="s">
        <v>860</v>
      </c>
      <c r="M116" s="39" t="str">
        <f t="shared" si="2"/>
        <v>K-010</v>
      </c>
      <c r="N116"/>
      <c r="O116"/>
      <c r="P116"/>
      <c r="Q116"/>
      <c r="R116"/>
      <c r="S116"/>
      <c r="T116"/>
    </row>
    <row r="117" spans="1:20" ht="19.5" customHeight="1" x14ac:dyDescent="0.25">
      <c r="A117" s="38">
        <v>2016</v>
      </c>
      <c r="B117" s="38" t="s">
        <v>959</v>
      </c>
      <c r="C117" s="38" t="s">
        <v>856</v>
      </c>
      <c r="D117" s="38" t="s">
        <v>44</v>
      </c>
      <c r="E117" s="38" t="s">
        <v>7</v>
      </c>
      <c r="F117" s="38" t="s">
        <v>831</v>
      </c>
      <c r="G117" s="38" t="s">
        <v>832</v>
      </c>
      <c r="H117" s="38"/>
      <c r="I117" s="38"/>
      <c r="J117" s="38" t="s">
        <v>834</v>
      </c>
      <c r="K117" s="38" t="s">
        <v>876</v>
      </c>
      <c r="L117" s="38" t="s">
        <v>860</v>
      </c>
      <c r="M117" s="39" t="str">
        <f t="shared" si="2"/>
        <v>K-010</v>
      </c>
      <c r="N117"/>
      <c r="O117"/>
      <c r="P117"/>
      <c r="Q117"/>
      <c r="R117"/>
      <c r="S117"/>
      <c r="T117"/>
    </row>
    <row r="118" spans="1:20" ht="19.5" customHeight="1" x14ac:dyDescent="0.25">
      <c r="A118" s="38">
        <v>2016</v>
      </c>
      <c r="B118" s="38" t="s">
        <v>959</v>
      </c>
      <c r="C118" s="38" t="s">
        <v>877</v>
      </c>
      <c r="D118" s="38" t="s">
        <v>34</v>
      </c>
      <c r="E118" s="38" t="s">
        <v>857</v>
      </c>
      <c r="F118" s="38"/>
      <c r="G118" s="38"/>
      <c r="H118" s="38"/>
      <c r="I118" s="38"/>
      <c r="J118" s="38" t="s">
        <v>858</v>
      </c>
      <c r="K118" s="38" t="s">
        <v>878</v>
      </c>
      <c r="L118" s="38" t="s">
        <v>879</v>
      </c>
      <c r="M118" s="39" t="str">
        <f t="shared" si="2"/>
        <v>P-001</v>
      </c>
      <c r="N118"/>
      <c r="O118"/>
      <c r="P118"/>
      <c r="Q118"/>
      <c r="R118"/>
      <c r="S118"/>
      <c r="T118"/>
    </row>
    <row r="119" spans="1:20" ht="19.5" customHeight="1" x14ac:dyDescent="0.25">
      <c r="A119" s="38">
        <v>2016</v>
      </c>
      <c r="B119" s="38" t="s">
        <v>959</v>
      </c>
      <c r="C119" s="38" t="s">
        <v>877</v>
      </c>
      <c r="D119" s="38" t="s">
        <v>34</v>
      </c>
      <c r="E119" s="38" t="s">
        <v>857</v>
      </c>
      <c r="F119" s="38"/>
      <c r="G119" s="38"/>
      <c r="H119" s="38"/>
      <c r="I119" s="38"/>
      <c r="J119" s="38" t="s">
        <v>858</v>
      </c>
      <c r="K119" s="38" t="s">
        <v>880</v>
      </c>
      <c r="L119" s="38" t="s">
        <v>879</v>
      </c>
      <c r="M119" s="39" t="str">
        <f t="shared" si="2"/>
        <v>P-001</v>
      </c>
      <c r="N119"/>
      <c r="O119"/>
      <c r="P119"/>
      <c r="Q119"/>
      <c r="R119"/>
      <c r="S119"/>
      <c r="T119"/>
    </row>
    <row r="120" spans="1:20" ht="19.5" customHeight="1" x14ac:dyDescent="0.25">
      <c r="A120" s="38">
        <v>2016</v>
      </c>
      <c r="B120" s="38" t="s">
        <v>959</v>
      </c>
      <c r="C120" s="38" t="s">
        <v>877</v>
      </c>
      <c r="D120" s="38" t="s">
        <v>3</v>
      </c>
      <c r="E120" s="38" t="s">
        <v>7</v>
      </c>
      <c r="F120" s="38"/>
      <c r="G120" s="38"/>
      <c r="H120" s="38"/>
      <c r="I120" s="38"/>
      <c r="J120" s="38" t="s">
        <v>858</v>
      </c>
      <c r="K120" s="38" t="s">
        <v>861</v>
      </c>
      <c r="L120" s="38" t="s">
        <v>881</v>
      </c>
      <c r="M120" s="39" t="str">
        <f t="shared" si="2"/>
        <v>P-001</v>
      </c>
      <c r="N120"/>
      <c r="O120"/>
      <c r="P120"/>
      <c r="Q120"/>
      <c r="R120"/>
      <c r="S120"/>
      <c r="T120"/>
    </row>
    <row r="121" spans="1:20" ht="19.5" customHeight="1" x14ac:dyDescent="0.25">
      <c r="A121" s="38">
        <v>2016</v>
      </c>
      <c r="B121" s="38" t="s">
        <v>959</v>
      </c>
      <c r="C121" s="38" t="s">
        <v>877</v>
      </c>
      <c r="D121" s="38" t="s">
        <v>34</v>
      </c>
      <c r="E121" s="38" t="s">
        <v>7</v>
      </c>
      <c r="F121" s="38"/>
      <c r="G121" s="38"/>
      <c r="H121" s="38"/>
      <c r="I121" s="38"/>
      <c r="J121" s="38" t="s">
        <v>858</v>
      </c>
      <c r="K121" s="38" t="s">
        <v>882</v>
      </c>
      <c r="L121" s="38" t="s">
        <v>879</v>
      </c>
      <c r="M121" s="39" t="str">
        <f t="shared" si="2"/>
        <v>P-001</v>
      </c>
      <c r="N121"/>
      <c r="O121"/>
      <c r="P121"/>
      <c r="Q121"/>
      <c r="R121"/>
      <c r="S121"/>
      <c r="T121"/>
    </row>
    <row r="122" spans="1:20" ht="19.5" customHeight="1" x14ac:dyDescent="0.25">
      <c r="A122" s="38">
        <v>2016</v>
      </c>
      <c r="B122" s="38" t="s">
        <v>959</v>
      </c>
      <c r="C122" s="38" t="s">
        <v>877</v>
      </c>
      <c r="D122" s="38" t="s">
        <v>34</v>
      </c>
      <c r="E122" s="38" t="s">
        <v>7</v>
      </c>
      <c r="F122" s="38"/>
      <c r="G122" s="38"/>
      <c r="H122" s="38"/>
      <c r="I122" s="38"/>
      <c r="J122" s="38" t="s">
        <v>858</v>
      </c>
      <c r="K122" s="38" t="s">
        <v>865</v>
      </c>
      <c r="L122" s="38" t="s">
        <v>881</v>
      </c>
      <c r="M122" s="39" t="str">
        <f t="shared" si="2"/>
        <v>P-001</v>
      </c>
      <c r="N122"/>
      <c r="O122"/>
      <c r="P122"/>
      <c r="Q122"/>
      <c r="R122"/>
      <c r="S122"/>
      <c r="T122"/>
    </row>
    <row r="123" spans="1:20" ht="19.5" customHeight="1" x14ac:dyDescent="0.25">
      <c r="A123" s="38">
        <v>2016</v>
      </c>
      <c r="B123" s="38" t="s">
        <v>959</v>
      </c>
      <c r="C123" s="38" t="s">
        <v>877</v>
      </c>
      <c r="D123" s="38" t="s">
        <v>44</v>
      </c>
      <c r="E123" s="38" t="s">
        <v>7</v>
      </c>
      <c r="F123" s="38"/>
      <c r="G123" s="38"/>
      <c r="H123" s="38"/>
      <c r="I123" s="38"/>
      <c r="J123" s="38" t="s">
        <v>858</v>
      </c>
      <c r="K123" s="38" t="s">
        <v>883</v>
      </c>
      <c r="L123" s="38" t="s">
        <v>879</v>
      </c>
      <c r="M123" s="39" t="str">
        <f t="shared" si="2"/>
        <v>P-001</v>
      </c>
      <c r="N123"/>
      <c r="O123"/>
      <c r="P123"/>
      <c r="Q123"/>
      <c r="R123"/>
      <c r="S123"/>
      <c r="T123"/>
    </row>
    <row r="124" spans="1:20" ht="19.5" customHeight="1" x14ac:dyDescent="0.25">
      <c r="A124" s="38">
        <v>2016</v>
      </c>
      <c r="B124" s="38" t="s">
        <v>959</v>
      </c>
      <c r="C124" s="38" t="s">
        <v>877</v>
      </c>
      <c r="D124" s="38" t="s">
        <v>44</v>
      </c>
      <c r="E124" s="38" t="s">
        <v>7</v>
      </c>
      <c r="F124" s="38"/>
      <c r="G124" s="38"/>
      <c r="H124" s="38"/>
      <c r="I124" s="38"/>
      <c r="J124" s="38" t="s">
        <v>858</v>
      </c>
      <c r="K124" s="38" t="s">
        <v>867</v>
      </c>
      <c r="L124" s="38" t="s">
        <v>879</v>
      </c>
      <c r="M124" s="39" t="str">
        <f t="shared" si="2"/>
        <v>P-001</v>
      </c>
      <c r="N124"/>
      <c r="O124"/>
      <c r="P124"/>
      <c r="Q124"/>
      <c r="R124"/>
      <c r="S124"/>
      <c r="T124"/>
    </row>
    <row r="125" spans="1:20" ht="19.5" customHeight="1" x14ac:dyDescent="0.25">
      <c r="A125" s="38">
        <v>2016</v>
      </c>
      <c r="B125" s="38" t="s">
        <v>959</v>
      </c>
      <c r="C125" s="38" t="s">
        <v>877</v>
      </c>
      <c r="D125" s="38" t="s">
        <v>26</v>
      </c>
      <c r="E125" s="38" t="s">
        <v>7</v>
      </c>
      <c r="F125" s="38" t="s">
        <v>831</v>
      </c>
      <c r="G125" s="38" t="s">
        <v>873</v>
      </c>
      <c r="H125" s="38"/>
      <c r="I125" s="38" t="s">
        <v>884</v>
      </c>
      <c r="J125" s="38" t="s">
        <v>834</v>
      </c>
      <c r="K125" s="38" t="s">
        <v>885</v>
      </c>
      <c r="L125" s="38" t="s">
        <v>836</v>
      </c>
      <c r="M125" s="39" t="str">
        <f t="shared" si="2"/>
        <v>P-001</v>
      </c>
      <c r="N125"/>
      <c r="O125"/>
      <c r="P125"/>
      <c r="Q125"/>
      <c r="R125"/>
      <c r="S125"/>
      <c r="T125"/>
    </row>
    <row r="126" spans="1:20" ht="19.5" customHeight="1" x14ac:dyDescent="0.25">
      <c r="A126" s="38">
        <v>2016</v>
      </c>
      <c r="B126" s="38" t="s">
        <v>959</v>
      </c>
      <c r="C126" s="38" t="s">
        <v>877</v>
      </c>
      <c r="D126" s="38" t="s">
        <v>34</v>
      </c>
      <c r="E126" s="38" t="s">
        <v>7</v>
      </c>
      <c r="F126" s="38" t="s">
        <v>831</v>
      </c>
      <c r="G126" s="38" t="s">
        <v>832</v>
      </c>
      <c r="H126" s="38"/>
      <c r="I126" s="38" t="s">
        <v>837</v>
      </c>
      <c r="J126" s="38" t="s">
        <v>834</v>
      </c>
      <c r="K126" s="38" t="s">
        <v>886</v>
      </c>
      <c r="L126" s="38" t="s">
        <v>836</v>
      </c>
      <c r="M126" s="39" t="str">
        <f t="shared" si="2"/>
        <v>P-001</v>
      </c>
      <c r="N126"/>
      <c r="O126"/>
      <c r="P126"/>
      <c r="Q126"/>
      <c r="R126"/>
      <c r="S126"/>
      <c r="T126"/>
    </row>
    <row r="127" spans="1:20" ht="19.5" customHeight="1" x14ac:dyDescent="0.25">
      <c r="A127" s="38">
        <v>2016</v>
      </c>
      <c r="B127" s="38" t="s">
        <v>959</v>
      </c>
      <c r="C127" s="38" t="s">
        <v>877</v>
      </c>
      <c r="D127" s="38" t="s">
        <v>34</v>
      </c>
      <c r="E127" s="38" t="s">
        <v>7</v>
      </c>
      <c r="F127" s="38" t="s">
        <v>831</v>
      </c>
      <c r="G127" s="38" t="s">
        <v>832</v>
      </c>
      <c r="H127" s="38"/>
      <c r="I127" s="38" t="s">
        <v>837</v>
      </c>
      <c r="J127" s="38" t="s">
        <v>834</v>
      </c>
      <c r="K127" s="38" t="s">
        <v>887</v>
      </c>
      <c r="L127" s="38" t="s">
        <v>836</v>
      </c>
      <c r="M127" s="39" t="str">
        <f t="shared" si="2"/>
        <v>P-001</v>
      </c>
      <c r="N127"/>
      <c r="O127"/>
      <c r="P127"/>
      <c r="Q127"/>
      <c r="R127"/>
      <c r="S127"/>
      <c r="T127"/>
    </row>
    <row r="128" spans="1:20" ht="19.5" customHeight="1" x14ac:dyDescent="0.25">
      <c r="A128" s="38">
        <v>2016</v>
      </c>
      <c r="B128" s="38" t="s">
        <v>959</v>
      </c>
      <c r="C128" s="38" t="s">
        <v>877</v>
      </c>
      <c r="D128" s="38" t="s">
        <v>34</v>
      </c>
      <c r="E128" s="38" t="s">
        <v>7</v>
      </c>
      <c r="F128" s="38" t="s">
        <v>831</v>
      </c>
      <c r="G128" s="38" t="s">
        <v>832</v>
      </c>
      <c r="H128" s="38"/>
      <c r="I128" s="38" t="s">
        <v>837</v>
      </c>
      <c r="J128" s="38" t="s">
        <v>834</v>
      </c>
      <c r="K128" s="38" t="s">
        <v>888</v>
      </c>
      <c r="L128" s="38" t="s">
        <v>836</v>
      </c>
      <c r="M128" s="39" t="str">
        <f t="shared" si="2"/>
        <v>P-001</v>
      </c>
      <c r="N128"/>
      <c r="O128"/>
      <c r="P128"/>
      <c r="Q128"/>
      <c r="R128"/>
      <c r="S128"/>
      <c r="T128"/>
    </row>
    <row r="129" spans="1:20" ht="19.5" customHeight="1" x14ac:dyDescent="0.25">
      <c r="A129" s="38">
        <v>2016</v>
      </c>
      <c r="B129" s="38" t="s">
        <v>959</v>
      </c>
      <c r="C129" s="38" t="s">
        <v>877</v>
      </c>
      <c r="D129" s="38" t="s">
        <v>44</v>
      </c>
      <c r="E129" s="38" t="s">
        <v>7</v>
      </c>
      <c r="F129" s="38" t="s">
        <v>831</v>
      </c>
      <c r="G129" s="38" t="s">
        <v>832</v>
      </c>
      <c r="H129" s="38"/>
      <c r="I129" s="38" t="s">
        <v>837</v>
      </c>
      <c r="J129" s="38" t="s">
        <v>834</v>
      </c>
      <c r="K129" s="38" t="s">
        <v>889</v>
      </c>
      <c r="L129" s="38" t="s">
        <v>836</v>
      </c>
      <c r="M129" s="39" t="str">
        <f t="shared" si="2"/>
        <v>P-001</v>
      </c>
      <c r="N129"/>
      <c r="O129"/>
      <c r="P129"/>
      <c r="Q129"/>
      <c r="R129"/>
      <c r="S129"/>
      <c r="T129"/>
    </row>
    <row r="130" spans="1:20" ht="19.5" customHeight="1" x14ac:dyDescent="0.25">
      <c r="A130" s="38">
        <v>2016</v>
      </c>
      <c r="B130" s="38" t="s">
        <v>959</v>
      </c>
      <c r="C130" s="38" t="s">
        <v>877</v>
      </c>
      <c r="D130" s="38" t="s">
        <v>44</v>
      </c>
      <c r="E130" s="38" t="s">
        <v>7</v>
      </c>
      <c r="F130" s="38" t="s">
        <v>831</v>
      </c>
      <c r="G130" s="38" t="s">
        <v>832</v>
      </c>
      <c r="H130" s="38"/>
      <c r="I130" s="38" t="s">
        <v>837</v>
      </c>
      <c r="J130" s="38" t="s">
        <v>834</v>
      </c>
      <c r="K130" s="38" t="s">
        <v>890</v>
      </c>
      <c r="L130" s="38" t="s">
        <v>836</v>
      </c>
      <c r="M130" s="39" t="str">
        <f t="shared" si="2"/>
        <v>P-001</v>
      </c>
      <c r="N130"/>
      <c r="O130"/>
      <c r="P130"/>
      <c r="Q130"/>
      <c r="R130"/>
      <c r="S130"/>
      <c r="T130"/>
    </row>
    <row r="131" spans="1:20" ht="19.5" customHeight="1" x14ac:dyDescent="0.25">
      <c r="A131" s="38">
        <v>2016</v>
      </c>
      <c r="B131" s="38" t="s">
        <v>959</v>
      </c>
      <c r="C131" s="38" t="s">
        <v>877</v>
      </c>
      <c r="D131" s="38" t="s">
        <v>44</v>
      </c>
      <c r="E131" s="38" t="s">
        <v>7</v>
      </c>
      <c r="F131" s="38" t="s">
        <v>831</v>
      </c>
      <c r="G131" s="38" t="s">
        <v>832</v>
      </c>
      <c r="H131" s="38"/>
      <c r="I131" s="38" t="s">
        <v>837</v>
      </c>
      <c r="J131" s="38" t="s">
        <v>834</v>
      </c>
      <c r="K131" s="38" t="s">
        <v>891</v>
      </c>
      <c r="L131" s="38" t="s">
        <v>836</v>
      </c>
      <c r="M131" s="39" t="str">
        <f t="shared" si="2"/>
        <v>P-001</v>
      </c>
      <c r="N131"/>
      <c r="O131"/>
      <c r="P131"/>
      <c r="Q131"/>
      <c r="R131"/>
      <c r="S131"/>
      <c r="T131"/>
    </row>
    <row r="132" spans="1:20" ht="19.5" customHeight="1" x14ac:dyDescent="0.25">
      <c r="A132" s="38">
        <v>2016</v>
      </c>
      <c r="B132" s="38" t="s">
        <v>959</v>
      </c>
      <c r="C132" s="38" t="s">
        <v>877</v>
      </c>
      <c r="D132" s="38" t="s">
        <v>44</v>
      </c>
      <c r="E132" s="38" t="s">
        <v>7</v>
      </c>
      <c r="F132" s="38" t="s">
        <v>831</v>
      </c>
      <c r="G132" s="38" t="s">
        <v>832</v>
      </c>
      <c r="H132" s="38"/>
      <c r="I132" s="38" t="s">
        <v>837</v>
      </c>
      <c r="J132" s="38" t="s">
        <v>834</v>
      </c>
      <c r="K132" s="38" t="s">
        <v>892</v>
      </c>
      <c r="L132" s="38" t="s">
        <v>836</v>
      </c>
      <c r="M132" s="39" t="str">
        <f t="shared" si="2"/>
        <v>P-001</v>
      </c>
      <c r="N132"/>
      <c r="O132"/>
      <c r="P132"/>
      <c r="Q132"/>
      <c r="R132"/>
      <c r="S132"/>
      <c r="T132"/>
    </row>
    <row r="133" spans="1:20" ht="19.5" customHeight="1" x14ac:dyDescent="0.25">
      <c r="A133" s="38">
        <v>2016</v>
      </c>
      <c r="B133" s="38" t="s">
        <v>959</v>
      </c>
      <c r="C133" s="38" t="s">
        <v>893</v>
      </c>
      <c r="D133" s="38" t="s">
        <v>26</v>
      </c>
      <c r="E133" s="38" t="s">
        <v>7</v>
      </c>
      <c r="F133" s="38" t="s">
        <v>831</v>
      </c>
      <c r="G133" s="38" t="s">
        <v>832</v>
      </c>
      <c r="H133" s="38"/>
      <c r="I133" s="38" t="s">
        <v>837</v>
      </c>
      <c r="J133" s="38" t="s">
        <v>834</v>
      </c>
      <c r="K133" s="38" t="s">
        <v>894</v>
      </c>
      <c r="L133" s="38" t="s">
        <v>836</v>
      </c>
      <c r="M133" s="39" t="str">
        <f t="shared" si="2"/>
        <v>S-190</v>
      </c>
      <c r="N133"/>
      <c r="O133"/>
      <c r="P133"/>
      <c r="Q133"/>
      <c r="R133"/>
      <c r="S133"/>
      <c r="T133"/>
    </row>
    <row r="134" spans="1:20" ht="19.5" customHeight="1" x14ac:dyDescent="0.25">
      <c r="A134" s="38">
        <v>2016</v>
      </c>
      <c r="B134" s="38" t="s">
        <v>959</v>
      </c>
      <c r="C134" s="38" t="s">
        <v>893</v>
      </c>
      <c r="D134" s="38" t="s">
        <v>26</v>
      </c>
      <c r="E134" s="38" t="s">
        <v>7</v>
      </c>
      <c r="F134" s="38" t="s">
        <v>831</v>
      </c>
      <c r="G134" s="38" t="s">
        <v>832</v>
      </c>
      <c r="H134" s="38"/>
      <c r="I134" s="38" t="s">
        <v>837</v>
      </c>
      <c r="J134" s="38" t="s">
        <v>834</v>
      </c>
      <c r="K134" s="38" t="s">
        <v>895</v>
      </c>
      <c r="L134" s="38" t="s">
        <v>836</v>
      </c>
      <c r="M134" s="39" t="str">
        <f t="shared" si="2"/>
        <v>S-190</v>
      </c>
      <c r="N134"/>
      <c r="O134"/>
      <c r="P134"/>
      <c r="Q134"/>
      <c r="R134"/>
      <c r="S134"/>
      <c r="T134"/>
    </row>
    <row r="135" spans="1:20" ht="19.5" customHeight="1" x14ac:dyDescent="0.25">
      <c r="A135" s="38">
        <v>2016</v>
      </c>
      <c r="B135" s="38" t="s">
        <v>959</v>
      </c>
      <c r="C135" s="38" t="s">
        <v>893</v>
      </c>
      <c r="D135" s="38" t="s">
        <v>34</v>
      </c>
      <c r="E135" s="38" t="s">
        <v>7</v>
      </c>
      <c r="F135" s="38" t="s">
        <v>831</v>
      </c>
      <c r="G135" s="38" t="s">
        <v>832</v>
      </c>
      <c r="H135" s="38"/>
      <c r="I135" s="38" t="s">
        <v>837</v>
      </c>
      <c r="J135" s="38" t="s">
        <v>834</v>
      </c>
      <c r="K135" s="38" t="s">
        <v>896</v>
      </c>
      <c r="L135" s="38" t="s">
        <v>836</v>
      </c>
      <c r="M135" s="39" t="str">
        <f t="shared" si="2"/>
        <v>S-190</v>
      </c>
      <c r="N135"/>
      <c r="O135"/>
      <c r="P135"/>
      <c r="Q135"/>
      <c r="R135"/>
      <c r="S135"/>
      <c r="T135"/>
    </row>
    <row r="136" spans="1:20" ht="19.5" customHeight="1" x14ac:dyDescent="0.25">
      <c r="A136" s="38">
        <v>2016</v>
      </c>
      <c r="B136" s="38" t="s">
        <v>959</v>
      </c>
      <c r="C136" s="38" t="s">
        <v>893</v>
      </c>
      <c r="D136" s="38" t="s">
        <v>34</v>
      </c>
      <c r="E136" s="38" t="s">
        <v>7</v>
      </c>
      <c r="F136" s="38" t="s">
        <v>831</v>
      </c>
      <c r="G136" s="38" t="s">
        <v>832</v>
      </c>
      <c r="H136" s="38"/>
      <c r="I136" s="38" t="s">
        <v>837</v>
      </c>
      <c r="J136" s="38" t="s">
        <v>834</v>
      </c>
      <c r="K136" s="38" t="s">
        <v>897</v>
      </c>
      <c r="L136" s="38" t="s">
        <v>836</v>
      </c>
      <c r="M136" s="39" t="str">
        <f t="shared" si="2"/>
        <v>S-190</v>
      </c>
      <c r="N136"/>
      <c r="O136"/>
      <c r="P136"/>
      <c r="Q136" s="13"/>
      <c r="R136"/>
      <c r="S136"/>
      <c r="T136"/>
    </row>
    <row r="137" spans="1:20" ht="19.5" customHeight="1" x14ac:dyDescent="0.25">
      <c r="A137" s="38">
        <v>2016</v>
      </c>
      <c r="B137" s="38" t="s">
        <v>959</v>
      </c>
      <c r="C137" s="38" t="s">
        <v>893</v>
      </c>
      <c r="D137" s="38" t="s">
        <v>34</v>
      </c>
      <c r="E137" s="38" t="s">
        <v>7</v>
      </c>
      <c r="F137" s="38" t="s">
        <v>831</v>
      </c>
      <c r="G137" s="38" t="s">
        <v>832</v>
      </c>
      <c r="H137" s="38"/>
      <c r="I137" s="38" t="s">
        <v>837</v>
      </c>
      <c r="J137" s="38" t="s">
        <v>834</v>
      </c>
      <c r="K137" s="38" t="s">
        <v>898</v>
      </c>
      <c r="L137" s="38" t="s">
        <v>836</v>
      </c>
      <c r="M137" s="39" t="str">
        <f t="shared" si="2"/>
        <v>S-190</v>
      </c>
      <c r="N137"/>
      <c r="O137"/>
      <c r="P137"/>
      <c r="Q137" s="13"/>
      <c r="R137"/>
      <c r="S137"/>
      <c r="T137"/>
    </row>
    <row r="138" spans="1:20" ht="19.5" customHeight="1" x14ac:dyDescent="0.25">
      <c r="A138" s="38">
        <v>2016</v>
      </c>
      <c r="B138" s="38" t="s">
        <v>959</v>
      </c>
      <c r="C138" s="38" t="s">
        <v>893</v>
      </c>
      <c r="D138" s="38" t="s">
        <v>34</v>
      </c>
      <c r="E138" s="38" t="s">
        <v>7</v>
      </c>
      <c r="F138" s="38" t="s">
        <v>831</v>
      </c>
      <c r="G138" s="38" t="s">
        <v>832</v>
      </c>
      <c r="H138" s="38"/>
      <c r="I138" s="38" t="s">
        <v>837</v>
      </c>
      <c r="J138" s="38" t="s">
        <v>834</v>
      </c>
      <c r="K138" s="38" t="s">
        <v>899</v>
      </c>
      <c r="L138" s="38" t="s">
        <v>836</v>
      </c>
      <c r="M138" s="39" t="str">
        <f t="shared" si="2"/>
        <v>S-190</v>
      </c>
      <c r="N138"/>
      <c r="O138"/>
      <c r="P138"/>
      <c r="Q138" s="13"/>
      <c r="R138"/>
      <c r="S138"/>
      <c r="T138"/>
    </row>
    <row r="139" spans="1:20" ht="19.5" customHeight="1" x14ac:dyDescent="0.25">
      <c r="A139" s="38">
        <v>2016</v>
      </c>
      <c r="B139" s="38" t="s">
        <v>959</v>
      </c>
      <c r="C139" s="38" t="s">
        <v>893</v>
      </c>
      <c r="D139" s="38" t="s">
        <v>34</v>
      </c>
      <c r="E139" s="38" t="s">
        <v>7</v>
      </c>
      <c r="F139" s="38" t="s">
        <v>831</v>
      </c>
      <c r="G139" s="38" t="s">
        <v>832</v>
      </c>
      <c r="H139" s="38"/>
      <c r="I139" s="38" t="s">
        <v>837</v>
      </c>
      <c r="J139" s="38" t="s">
        <v>834</v>
      </c>
      <c r="K139" s="38" t="s">
        <v>900</v>
      </c>
      <c r="L139" s="38" t="s">
        <v>836</v>
      </c>
      <c r="M139" s="39" t="str">
        <f t="shared" si="2"/>
        <v>S-190</v>
      </c>
      <c r="N139"/>
      <c r="O139"/>
      <c r="P139"/>
      <c r="Q139" s="13"/>
      <c r="R139"/>
      <c r="S139"/>
      <c r="T139"/>
    </row>
    <row r="140" spans="1:20" ht="19.5" customHeight="1" x14ac:dyDescent="0.25">
      <c r="A140" s="38">
        <v>2016</v>
      </c>
      <c r="B140" s="38" t="s">
        <v>959</v>
      </c>
      <c r="C140" s="38" t="s">
        <v>893</v>
      </c>
      <c r="D140" s="38" t="s">
        <v>44</v>
      </c>
      <c r="E140" s="38" t="s">
        <v>7</v>
      </c>
      <c r="F140" s="38" t="s">
        <v>831</v>
      </c>
      <c r="G140" s="38" t="s">
        <v>832</v>
      </c>
      <c r="H140" s="38"/>
      <c r="I140" s="38" t="s">
        <v>837</v>
      </c>
      <c r="J140" s="38" t="s">
        <v>834</v>
      </c>
      <c r="K140" s="38" t="s">
        <v>901</v>
      </c>
      <c r="L140" s="38" t="s">
        <v>836</v>
      </c>
      <c r="M140" s="39" t="str">
        <f t="shared" si="2"/>
        <v>S-190</v>
      </c>
      <c r="N140"/>
      <c r="O140"/>
      <c r="P140"/>
      <c r="Q140" s="13"/>
      <c r="R140"/>
      <c r="S140"/>
      <c r="T140"/>
    </row>
    <row r="141" spans="1:20" ht="19.5" customHeight="1" x14ac:dyDescent="0.25">
      <c r="A141" s="38">
        <v>2016</v>
      </c>
      <c r="B141" s="38" t="s">
        <v>959</v>
      </c>
      <c r="C141" s="38" t="s">
        <v>893</v>
      </c>
      <c r="D141" s="38" t="s">
        <v>44</v>
      </c>
      <c r="E141" s="38" t="s">
        <v>7</v>
      </c>
      <c r="F141" s="38" t="s">
        <v>831</v>
      </c>
      <c r="G141" s="38" t="s">
        <v>832</v>
      </c>
      <c r="H141" s="38"/>
      <c r="I141" s="38" t="s">
        <v>837</v>
      </c>
      <c r="J141" s="38" t="s">
        <v>834</v>
      </c>
      <c r="K141" s="38" t="s">
        <v>902</v>
      </c>
      <c r="L141" s="38" t="s">
        <v>836</v>
      </c>
      <c r="M141" s="39" t="str">
        <f t="shared" si="2"/>
        <v>S-190</v>
      </c>
      <c r="N141"/>
      <c r="O141"/>
      <c r="P141"/>
      <c r="Q141" s="13"/>
      <c r="R141"/>
      <c r="S141"/>
      <c r="T141"/>
    </row>
    <row r="142" spans="1:20" ht="19.5" customHeight="1" x14ac:dyDescent="0.25">
      <c r="A142" s="38">
        <v>2016</v>
      </c>
      <c r="B142" s="38" t="s">
        <v>959</v>
      </c>
      <c r="C142" s="38" t="s">
        <v>893</v>
      </c>
      <c r="D142" s="38" t="s">
        <v>44</v>
      </c>
      <c r="E142" s="38" t="s">
        <v>7</v>
      </c>
      <c r="F142" s="38" t="s">
        <v>831</v>
      </c>
      <c r="G142" s="38" t="s">
        <v>832</v>
      </c>
      <c r="H142" s="38"/>
      <c r="I142" s="38" t="s">
        <v>837</v>
      </c>
      <c r="J142" s="38" t="s">
        <v>834</v>
      </c>
      <c r="K142" s="38" t="s">
        <v>854</v>
      </c>
      <c r="L142" s="38" t="s">
        <v>836</v>
      </c>
      <c r="M142" s="39" t="str">
        <f t="shared" si="2"/>
        <v>S-190</v>
      </c>
      <c r="N142"/>
      <c r="O142"/>
      <c r="P142"/>
      <c r="Q142" s="13"/>
      <c r="R142"/>
      <c r="S142"/>
      <c r="T142"/>
    </row>
    <row r="143" spans="1:20" ht="19.5" customHeight="1" x14ac:dyDescent="0.25">
      <c r="A143" s="38">
        <v>2016</v>
      </c>
      <c r="B143" s="38" t="s">
        <v>959</v>
      </c>
      <c r="C143" s="38" t="s">
        <v>893</v>
      </c>
      <c r="D143" s="38" t="s">
        <v>44</v>
      </c>
      <c r="E143" s="38" t="s">
        <v>7</v>
      </c>
      <c r="F143" s="38" t="s">
        <v>831</v>
      </c>
      <c r="G143" s="38" t="s">
        <v>832</v>
      </c>
      <c r="H143" s="38"/>
      <c r="I143" s="38" t="s">
        <v>837</v>
      </c>
      <c r="J143" s="38" t="s">
        <v>834</v>
      </c>
      <c r="K143" s="38" t="s">
        <v>903</v>
      </c>
      <c r="L143" s="38" t="s">
        <v>836</v>
      </c>
      <c r="M143" s="39" t="str">
        <f t="shared" si="2"/>
        <v>S-190</v>
      </c>
      <c r="N143"/>
      <c r="O143"/>
      <c r="P143"/>
      <c r="Q143" s="13"/>
      <c r="R143"/>
      <c r="S143"/>
      <c r="T143"/>
    </row>
    <row r="144" spans="1:20" ht="19.5" customHeight="1" x14ac:dyDescent="0.25">
      <c r="A144" s="38">
        <v>2016</v>
      </c>
      <c r="B144" s="38" t="s">
        <v>959</v>
      </c>
      <c r="C144" s="38" t="s">
        <v>893</v>
      </c>
      <c r="D144" s="38" t="s">
        <v>44</v>
      </c>
      <c r="E144" s="38" t="s">
        <v>7</v>
      </c>
      <c r="F144" s="38" t="s">
        <v>831</v>
      </c>
      <c r="G144" s="38" t="s">
        <v>832</v>
      </c>
      <c r="H144" s="38"/>
      <c r="I144" s="38" t="s">
        <v>837</v>
      </c>
      <c r="J144" s="38" t="s">
        <v>834</v>
      </c>
      <c r="K144" s="38" t="s">
        <v>904</v>
      </c>
      <c r="L144" s="38" t="s">
        <v>836</v>
      </c>
      <c r="M144" s="39" t="str">
        <f t="shared" si="2"/>
        <v>S-190</v>
      </c>
      <c r="N144"/>
      <c r="O144"/>
      <c r="P144"/>
      <c r="Q144" s="13"/>
      <c r="R144"/>
      <c r="S144"/>
      <c r="T144"/>
    </row>
    <row r="145" spans="1:20" ht="19.5" customHeight="1" x14ac:dyDescent="0.25">
      <c r="A145" s="38">
        <v>2016</v>
      </c>
      <c r="B145" s="38" t="s">
        <v>959</v>
      </c>
      <c r="C145" s="38" t="s">
        <v>905</v>
      </c>
      <c r="D145" s="38" t="s">
        <v>34</v>
      </c>
      <c r="E145" s="38" t="s">
        <v>7</v>
      </c>
      <c r="F145" s="38" t="s">
        <v>831</v>
      </c>
      <c r="G145" s="38" t="s">
        <v>832</v>
      </c>
      <c r="H145" s="38"/>
      <c r="I145" s="38" t="s">
        <v>837</v>
      </c>
      <c r="J145" s="38" t="s">
        <v>834</v>
      </c>
      <c r="K145" s="38" t="s">
        <v>906</v>
      </c>
      <c r="L145" s="38" t="s">
        <v>836</v>
      </c>
      <c r="M145" s="39" t="str">
        <f t="shared" si="2"/>
        <v>S-191</v>
      </c>
      <c r="N145"/>
      <c r="O145"/>
      <c r="P145"/>
      <c r="Q145" s="13"/>
      <c r="R145"/>
      <c r="S145"/>
      <c r="T145"/>
    </row>
    <row r="146" spans="1:20" ht="19.5" customHeight="1" x14ac:dyDescent="0.25">
      <c r="A146" s="38">
        <v>2016</v>
      </c>
      <c r="B146" s="38" t="s">
        <v>959</v>
      </c>
      <c r="C146" s="38" t="s">
        <v>905</v>
      </c>
      <c r="D146" s="38" t="s">
        <v>44</v>
      </c>
      <c r="E146" s="38" t="s">
        <v>7</v>
      </c>
      <c r="F146" s="38" t="s">
        <v>831</v>
      </c>
      <c r="G146" s="38" t="s">
        <v>832</v>
      </c>
      <c r="H146" s="38"/>
      <c r="I146" s="38" t="s">
        <v>837</v>
      </c>
      <c r="J146" s="38" t="s">
        <v>834</v>
      </c>
      <c r="K146" s="38" t="s">
        <v>907</v>
      </c>
      <c r="L146" s="38" t="s">
        <v>836</v>
      </c>
      <c r="M146" s="39" t="str">
        <f t="shared" si="2"/>
        <v>S-191</v>
      </c>
      <c r="N146"/>
      <c r="O146"/>
      <c r="P146"/>
      <c r="Q146" s="13"/>
      <c r="R146"/>
      <c r="S146"/>
      <c r="T146"/>
    </row>
    <row r="147" spans="1:20" ht="19.5" customHeight="1" x14ac:dyDescent="0.25">
      <c r="A147" s="38">
        <v>2016</v>
      </c>
      <c r="B147" s="38" t="s">
        <v>959</v>
      </c>
      <c r="C147" s="38" t="s">
        <v>905</v>
      </c>
      <c r="D147" s="38" t="s">
        <v>44</v>
      </c>
      <c r="E147" s="38" t="s">
        <v>7</v>
      </c>
      <c r="F147" s="38" t="s">
        <v>831</v>
      </c>
      <c r="G147" s="38" t="s">
        <v>832</v>
      </c>
      <c r="H147" s="38"/>
      <c r="I147" s="38" t="s">
        <v>837</v>
      </c>
      <c r="J147" s="38" t="s">
        <v>834</v>
      </c>
      <c r="K147" s="38" t="s">
        <v>908</v>
      </c>
      <c r="L147" s="38" t="s">
        <v>836</v>
      </c>
      <c r="M147" s="39" t="str">
        <f t="shared" si="2"/>
        <v>S-191</v>
      </c>
      <c r="N147"/>
      <c r="O147"/>
      <c r="P147"/>
      <c r="Q147" s="13"/>
      <c r="R147"/>
      <c r="S147"/>
      <c r="T147"/>
    </row>
    <row r="148" spans="1:20" ht="19.5" customHeight="1" x14ac:dyDescent="0.25">
      <c r="A148" s="38">
        <v>2016</v>
      </c>
      <c r="B148" s="38" t="s">
        <v>959</v>
      </c>
      <c r="C148" s="38" t="s">
        <v>909</v>
      </c>
      <c r="D148" s="38" t="s">
        <v>26</v>
      </c>
      <c r="E148" s="38" t="s">
        <v>7</v>
      </c>
      <c r="F148" s="38" t="s">
        <v>831</v>
      </c>
      <c r="G148" s="38" t="s">
        <v>832</v>
      </c>
      <c r="H148" s="38"/>
      <c r="I148" s="38" t="s">
        <v>837</v>
      </c>
      <c r="J148" s="38" t="s">
        <v>834</v>
      </c>
      <c r="K148" s="38" t="s">
        <v>910</v>
      </c>
      <c r="L148" s="38" t="s">
        <v>836</v>
      </c>
      <c r="M148" s="39" t="str">
        <f t="shared" si="2"/>
        <v>S-192</v>
      </c>
      <c r="N148"/>
      <c r="O148"/>
      <c r="P148"/>
      <c r="Q148" s="13"/>
      <c r="R148"/>
      <c r="S148"/>
      <c r="T148"/>
    </row>
    <row r="149" spans="1:20" ht="19.5" customHeight="1" x14ac:dyDescent="0.25">
      <c r="A149" s="38">
        <v>2016</v>
      </c>
      <c r="B149" s="38" t="s">
        <v>959</v>
      </c>
      <c r="C149" s="38" t="s">
        <v>909</v>
      </c>
      <c r="D149" s="38" t="s">
        <v>34</v>
      </c>
      <c r="E149" s="38" t="s">
        <v>7</v>
      </c>
      <c r="F149" s="38" t="s">
        <v>831</v>
      </c>
      <c r="G149" s="38" t="s">
        <v>873</v>
      </c>
      <c r="H149" s="38"/>
      <c r="I149" s="38" t="s">
        <v>884</v>
      </c>
      <c r="J149" s="38" t="s">
        <v>834</v>
      </c>
      <c r="K149" s="38" t="s">
        <v>911</v>
      </c>
      <c r="L149" s="38" t="s">
        <v>836</v>
      </c>
      <c r="M149" s="39" t="str">
        <f t="shared" si="2"/>
        <v>S-192</v>
      </c>
      <c r="N149"/>
      <c r="O149"/>
      <c r="P149"/>
      <c r="Q149" s="13"/>
      <c r="R149"/>
      <c r="S149"/>
      <c r="T149"/>
    </row>
    <row r="150" spans="1:20" ht="19.5" customHeight="1" x14ac:dyDescent="0.25">
      <c r="A150" s="38">
        <v>2016</v>
      </c>
      <c r="B150" s="38" t="s">
        <v>959</v>
      </c>
      <c r="C150" s="38" t="s">
        <v>909</v>
      </c>
      <c r="D150" s="38" t="s">
        <v>44</v>
      </c>
      <c r="E150" s="38" t="s">
        <v>7</v>
      </c>
      <c r="F150" s="38" t="s">
        <v>831</v>
      </c>
      <c r="G150" s="38" t="s">
        <v>832</v>
      </c>
      <c r="H150" s="38"/>
      <c r="I150" s="38" t="s">
        <v>837</v>
      </c>
      <c r="J150" s="38" t="s">
        <v>834</v>
      </c>
      <c r="K150" s="38" t="s">
        <v>912</v>
      </c>
      <c r="L150" s="38" t="s">
        <v>836</v>
      </c>
      <c r="M150" s="39" t="str">
        <f t="shared" si="2"/>
        <v>S-192</v>
      </c>
      <c r="N150"/>
      <c r="O150"/>
      <c r="P150"/>
      <c r="Q150" s="13"/>
      <c r="R150"/>
      <c r="S150"/>
      <c r="T150"/>
    </row>
    <row r="151" spans="1:20" ht="19.5" customHeight="1" x14ac:dyDescent="0.25">
      <c r="A151" s="38">
        <v>2016</v>
      </c>
      <c r="B151" s="38" t="s">
        <v>959</v>
      </c>
      <c r="C151" s="38" t="s">
        <v>909</v>
      </c>
      <c r="D151" s="38" t="s">
        <v>44</v>
      </c>
      <c r="E151" s="38" t="s">
        <v>7</v>
      </c>
      <c r="F151" s="38" t="s">
        <v>831</v>
      </c>
      <c r="G151" s="38" t="s">
        <v>832</v>
      </c>
      <c r="H151" s="38"/>
      <c r="I151" s="38" t="s">
        <v>837</v>
      </c>
      <c r="J151" s="38" t="s">
        <v>834</v>
      </c>
      <c r="K151" s="38" t="s">
        <v>901</v>
      </c>
      <c r="L151" s="38" t="s">
        <v>836</v>
      </c>
      <c r="M151" s="39" t="str">
        <f t="shared" ref="M151:M214" si="3">MID(C151,1,5)</f>
        <v>S-192</v>
      </c>
      <c r="N151"/>
      <c r="O151"/>
      <c r="P151"/>
      <c r="Q151" s="13"/>
      <c r="R151"/>
      <c r="S151"/>
      <c r="T151"/>
    </row>
    <row r="152" spans="1:20" ht="19.5" customHeight="1" x14ac:dyDescent="0.25">
      <c r="A152" s="38">
        <v>2016</v>
      </c>
      <c r="B152" s="38" t="s">
        <v>959</v>
      </c>
      <c r="C152" s="38" t="s">
        <v>909</v>
      </c>
      <c r="D152" s="38" t="s">
        <v>44</v>
      </c>
      <c r="E152" s="38" t="s">
        <v>7</v>
      </c>
      <c r="F152" s="38" t="s">
        <v>831</v>
      </c>
      <c r="G152" s="38" t="s">
        <v>832</v>
      </c>
      <c r="H152" s="38"/>
      <c r="I152" s="38" t="s">
        <v>837</v>
      </c>
      <c r="J152" s="38" t="s">
        <v>834</v>
      </c>
      <c r="K152" s="38" t="s">
        <v>913</v>
      </c>
      <c r="L152" s="38" t="s">
        <v>836</v>
      </c>
      <c r="M152" s="39" t="str">
        <f t="shared" si="3"/>
        <v>S-192</v>
      </c>
      <c r="N152"/>
      <c r="O152"/>
      <c r="P152"/>
      <c r="Q152" s="13"/>
      <c r="R152"/>
      <c r="S152"/>
      <c r="T152"/>
    </row>
    <row r="153" spans="1:20" ht="19.5" customHeight="1" x14ac:dyDescent="0.25">
      <c r="A153" s="38">
        <v>2016</v>
      </c>
      <c r="B153" s="38" t="s">
        <v>959</v>
      </c>
      <c r="C153" s="30" t="s">
        <v>909</v>
      </c>
      <c r="D153" s="30" t="s">
        <v>44</v>
      </c>
      <c r="E153" s="30" t="s">
        <v>7</v>
      </c>
      <c r="F153" s="30" t="s">
        <v>831</v>
      </c>
      <c r="G153" s="30" t="s">
        <v>873</v>
      </c>
      <c r="H153" s="30"/>
      <c r="I153" s="30" t="s">
        <v>884</v>
      </c>
      <c r="J153" s="30" t="s">
        <v>834</v>
      </c>
      <c r="K153" s="30" t="s">
        <v>914</v>
      </c>
      <c r="L153" s="30" t="s">
        <v>836</v>
      </c>
      <c r="M153" s="39" t="str">
        <f t="shared" si="3"/>
        <v>S-192</v>
      </c>
    </row>
    <row r="154" spans="1:20" ht="19.5" customHeight="1" x14ac:dyDescent="0.25">
      <c r="A154" s="38">
        <v>2016</v>
      </c>
      <c r="B154" s="38" t="s">
        <v>959</v>
      </c>
      <c r="C154" s="30" t="s">
        <v>915</v>
      </c>
      <c r="D154" s="30" t="s">
        <v>26</v>
      </c>
      <c r="E154" s="30" t="s">
        <v>7</v>
      </c>
      <c r="F154" s="30" t="s">
        <v>831</v>
      </c>
      <c r="G154" s="30" t="s">
        <v>832</v>
      </c>
      <c r="H154" s="30"/>
      <c r="I154" s="30" t="s">
        <v>837</v>
      </c>
      <c r="J154" s="30" t="s">
        <v>834</v>
      </c>
      <c r="K154" s="30" t="s">
        <v>916</v>
      </c>
      <c r="L154" s="30" t="s">
        <v>836</v>
      </c>
      <c r="M154" s="39" t="str">
        <f t="shared" si="3"/>
        <v>S-236</v>
      </c>
    </row>
    <row r="155" spans="1:20" ht="19.5" customHeight="1" x14ac:dyDescent="0.25">
      <c r="A155" s="38">
        <v>2016</v>
      </c>
      <c r="B155" s="38" t="s">
        <v>959</v>
      </c>
      <c r="C155" s="30" t="s">
        <v>915</v>
      </c>
      <c r="D155" s="30" t="s">
        <v>34</v>
      </c>
      <c r="E155" s="30" t="s">
        <v>7</v>
      </c>
      <c r="F155" s="30" t="s">
        <v>831</v>
      </c>
      <c r="G155" s="30" t="s">
        <v>832</v>
      </c>
      <c r="H155" s="30"/>
      <c r="I155" s="30" t="s">
        <v>837</v>
      </c>
      <c r="J155" s="30" t="s">
        <v>834</v>
      </c>
      <c r="K155" s="30" t="s">
        <v>917</v>
      </c>
      <c r="L155" s="30" t="s">
        <v>836</v>
      </c>
      <c r="M155" s="39" t="str">
        <f t="shared" si="3"/>
        <v>S-236</v>
      </c>
    </row>
    <row r="156" spans="1:20" ht="19.5" customHeight="1" x14ac:dyDescent="0.25">
      <c r="A156" s="38">
        <v>2016</v>
      </c>
      <c r="B156" s="38" t="s">
        <v>959</v>
      </c>
      <c r="C156" s="30" t="s">
        <v>915</v>
      </c>
      <c r="D156" s="30" t="s">
        <v>44</v>
      </c>
      <c r="E156" s="30" t="s">
        <v>7</v>
      </c>
      <c r="F156" s="30" t="s">
        <v>831</v>
      </c>
      <c r="G156" s="30" t="s">
        <v>832</v>
      </c>
      <c r="H156" s="30"/>
      <c r="I156" s="30" t="s">
        <v>837</v>
      </c>
      <c r="J156" s="30" t="s">
        <v>834</v>
      </c>
      <c r="K156" s="30" t="s">
        <v>853</v>
      </c>
      <c r="L156" s="30" t="s">
        <v>836</v>
      </c>
      <c r="M156" s="39" t="str">
        <f t="shared" si="3"/>
        <v>S-236</v>
      </c>
    </row>
    <row r="157" spans="1:20" ht="19.5" customHeight="1" x14ac:dyDescent="0.25">
      <c r="A157" s="38">
        <v>2016</v>
      </c>
      <c r="B157" s="38" t="s">
        <v>959</v>
      </c>
      <c r="C157" s="30" t="s">
        <v>915</v>
      </c>
      <c r="D157" s="30" t="s">
        <v>44</v>
      </c>
      <c r="E157" s="30" t="s">
        <v>7</v>
      </c>
      <c r="F157" s="30" t="s">
        <v>831</v>
      </c>
      <c r="G157" s="30" t="s">
        <v>832</v>
      </c>
      <c r="H157" s="30"/>
      <c r="I157" s="30" t="s">
        <v>837</v>
      </c>
      <c r="J157" s="30" t="s">
        <v>834</v>
      </c>
      <c r="K157" s="30" t="s">
        <v>904</v>
      </c>
      <c r="L157" s="30" t="s">
        <v>836</v>
      </c>
      <c r="M157" s="39" t="str">
        <f t="shared" si="3"/>
        <v>S-236</v>
      </c>
    </row>
    <row r="158" spans="1:20" ht="19.5" customHeight="1" x14ac:dyDescent="0.25">
      <c r="A158" s="38">
        <v>2016</v>
      </c>
      <c r="B158" s="38" t="s">
        <v>959</v>
      </c>
      <c r="C158" s="30" t="s">
        <v>915</v>
      </c>
      <c r="D158" s="30" t="s">
        <v>44</v>
      </c>
      <c r="E158" s="30" t="s">
        <v>7</v>
      </c>
      <c r="F158" s="30" t="s">
        <v>831</v>
      </c>
      <c r="G158" s="30" t="s">
        <v>832</v>
      </c>
      <c r="H158" s="30"/>
      <c r="I158" s="30" t="s">
        <v>837</v>
      </c>
      <c r="J158" s="30" t="s">
        <v>834</v>
      </c>
      <c r="K158" s="30" t="s">
        <v>918</v>
      </c>
      <c r="L158" s="30" t="s">
        <v>836</v>
      </c>
      <c r="M158" s="39" t="str">
        <f t="shared" si="3"/>
        <v>S-236</v>
      </c>
    </row>
    <row r="159" spans="1:20" ht="19.5" customHeight="1" x14ac:dyDescent="0.25">
      <c r="A159" s="38">
        <v>2016</v>
      </c>
      <c r="B159" s="38" t="s">
        <v>959</v>
      </c>
      <c r="C159" s="30" t="s">
        <v>915</v>
      </c>
      <c r="D159" s="30" t="s">
        <v>44</v>
      </c>
      <c r="E159" s="30" t="s">
        <v>7</v>
      </c>
      <c r="F159" s="30" t="s">
        <v>831</v>
      </c>
      <c r="G159" s="30" t="s">
        <v>832</v>
      </c>
      <c r="H159" s="30"/>
      <c r="I159" s="30" t="s">
        <v>837</v>
      </c>
      <c r="J159" s="30" t="s">
        <v>834</v>
      </c>
      <c r="K159" s="30" t="s">
        <v>919</v>
      </c>
      <c r="L159" s="30" t="s">
        <v>836</v>
      </c>
      <c r="M159" s="39" t="str">
        <f t="shared" si="3"/>
        <v>S-236</v>
      </c>
    </row>
    <row r="160" spans="1:20" ht="19.5" customHeight="1" x14ac:dyDescent="0.25">
      <c r="A160" s="38">
        <v>2016</v>
      </c>
      <c r="B160" s="38" t="s">
        <v>959</v>
      </c>
      <c r="C160" s="30" t="s">
        <v>915</v>
      </c>
      <c r="D160" s="30" t="s">
        <v>44</v>
      </c>
      <c r="E160" s="30" t="s">
        <v>7</v>
      </c>
      <c r="F160" s="30" t="s">
        <v>831</v>
      </c>
      <c r="G160" s="30" t="s">
        <v>832</v>
      </c>
      <c r="H160" s="30"/>
      <c r="I160" s="30" t="s">
        <v>837</v>
      </c>
      <c r="J160" s="30" t="s">
        <v>834</v>
      </c>
      <c r="K160" s="30" t="s">
        <v>920</v>
      </c>
      <c r="L160" s="30" t="s">
        <v>836</v>
      </c>
      <c r="M160" s="39" t="str">
        <f t="shared" si="3"/>
        <v>S-236</v>
      </c>
    </row>
    <row r="161" spans="1:13" ht="19.5" customHeight="1" x14ac:dyDescent="0.25">
      <c r="A161" s="38">
        <v>2016</v>
      </c>
      <c r="B161" s="38" t="s">
        <v>959</v>
      </c>
      <c r="C161" s="30" t="s">
        <v>921</v>
      </c>
      <c r="D161" s="30" t="s">
        <v>3</v>
      </c>
      <c r="E161" s="30" t="s">
        <v>7</v>
      </c>
      <c r="F161" s="30" t="s">
        <v>831</v>
      </c>
      <c r="G161" s="30" t="s">
        <v>832</v>
      </c>
      <c r="H161" s="30"/>
      <c r="I161" s="30" t="s">
        <v>833</v>
      </c>
      <c r="J161" s="30" t="s">
        <v>834</v>
      </c>
      <c r="K161" s="30" t="s">
        <v>835</v>
      </c>
      <c r="L161" s="30" t="s">
        <v>836</v>
      </c>
      <c r="M161" s="39" t="str">
        <f t="shared" si="3"/>
        <v>S-278</v>
      </c>
    </row>
    <row r="162" spans="1:13" ht="19.5" customHeight="1" x14ac:dyDescent="0.25">
      <c r="A162" s="38">
        <v>2016</v>
      </c>
      <c r="B162" s="38" t="s">
        <v>959</v>
      </c>
      <c r="C162" s="30" t="s">
        <v>921</v>
      </c>
      <c r="D162" s="30" t="s">
        <v>34</v>
      </c>
      <c r="E162" s="30" t="s">
        <v>7</v>
      </c>
      <c r="F162" s="30" t="s">
        <v>831</v>
      </c>
      <c r="G162" s="30" t="s">
        <v>832</v>
      </c>
      <c r="H162" s="30"/>
      <c r="I162" s="30" t="s">
        <v>837</v>
      </c>
      <c r="J162" s="30" t="s">
        <v>834</v>
      </c>
      <c r="K162" s="30" t="s">
        <v>922</v>
      </c>
      <c r="L162" s="30" t="s">
        <v>836</v>
      </c>
      <c r="M162" s="39" t="str">
        <f t="shared" si="3"/>
        <v>S-278</v>
      </c>
    </row>
    <row r="163" spans="1:13" ht="19.5" customHeight="1" x14ac:dyDescent="0.25">
      <c r="A163" s="38">
        <v>2016</v>
      </c>
      <c r="B163" s="38" t="s">
        <v>959</v>
      </c>
      <c r="C163" s="30" t="s">
        <v>921</v>
      </c>
      <c r="D163" s="30" t="s">
        <v>34</v>
      </c>
      <c r="E163" s="30" t="s">
        <v>7</v>
      </c>
      <c r="F163" s="30" t="s">
        <v>831</v>
      </c>
      <c r="G163" s="30" t="s">
        <v>832</v>
      </c>
      <c r="H163" s="30"/>
      <c r="I163" s="30" t="s">
        <v>837</v>
      </c>
      <c r="J163" s="30" t="s">
        <v>834</v>
      </c>
      <c r="K163" s="30" t="s">
        <v>923</v>
      </c>
      <c r="L163" s="30" t="s">
        <v>836</v>
      </c>
      <c r="M163" s="39" t="str">
        <f t="shared" si="3"/>
        <v>S-278</v>
      </c>
    </row>
    <row r="164" spans="1:13" ht="19.5" customHeight="1" x14ac:dyDescent="0.25">
      <c r="A164" s="38">
        <v>2016</v>
      </c>
      <c r="B164" s="38" t="s">
        <v>959</v>
      </c>
      <c r="C164" s="30" t="s">
        <v>921</v>
      </c>
      <c r="D164" s="30" t="s">
        <v>44</v>
      </c>
      <c r="E164" s="30" t="s">
        <v>7</v>
      </c>
      <c r="F164" s="30" t="s">
        <v>831</v>
      </c>
      <c r="G164" s="30" t="s">
        <v>832</v>
      </c>
      <c r="H164" s="30"/>
      <c r="I164" s="30" t="s">
        <v>837</v>
      </c>
      <c r="J164" s="30" t="s">
        <v>834</v>
      </c>
      <c r="K164" s="30" t="s">
        <v>924</v>
      </c>
      <c r="L164" s="30" t="s">
        <v>836</v>
      </c>
      <c r="M164" s="39" t="str">
        <f t="shared" si="3"/>
        <v>S-278</v>
      </c>
    </row>
    <row r="165" spans="1:13" ht="19.5" customHeight="1" x14ac:dyDescent="0.25">
      <c r="A165" s="38">
        <v>2016</v>
      </c>
      <c r="B165" s="38" t="s">
        <v>959</v>
      </c>
      <c r="C165" s="30" t="s">
        <v>921</v>
      </c>
      <c r="D165" s="30" t="s">
        <v>44</v>
      </c>
      <c r="E165" s="30" t="s">
        <v>7</v>
      </c>
      <c r="F165" s="30" t="s">
        <v>831</v>
      </c>
      <c r="G165" s="30" t="s">
        <v>832</v>
      </c>
      <c r="H165" s="30"/>
      <c r="I165" s="30" t="s">
        <v>837</v>
      </c>
      <c r="J165" s="30" t="s">
        <v>834</v>
      </c>
      <c r="K165" s="30" t="s">
        <v>853</v>
      </c>
      <c r="L165" s="30" t="s">
        <v>836</v>
      </c>
      <c r="M165" s="39" t="str">
        <f t="shared" si="3"/>
        <v>S-278</v>
      </c>
    </row>
    <row r="166" spans="1:13" ht="19.5" customHeight="1" x14ac:dyDescent="0.25">
      <c r="A166" s="38">
        <v>2016</v>
      </c>
      <c r="B166" s="38" t="s">
        <v>959</v>
      </c>
      <c r="C166" s="30" t="s">
        <v>921</v>
      </c>
      <c r="D166" s="30" t="s">
        <v>44</v>
      </c>
      <c r="E166" s="30" t="s">
        <v>7</v>
      </c>
      <c r="F166" s="30" t="s">
        <v>831</v>
      </c>
      <c r="G166" s="30" t="s">
        <v>832</v>
      </c>
      <c r="H166" s="30"/>
      <c r="I166" s="30" t="s">
        <v>837</v>
      </c>
      <c r="J166" s="30" t="s">
        <v>834</v>
      </c>
      <c r="K166" s="30" t="s">
        <v>925</v>
      </c>
      <c r="L166" s="30" t="s">
        <v>836</v>
      </c>
      <c r="M166" s="39" t="str">
        <f t="shared" si="3"/>
        <v>S-278</v>
      </c>
    </row>
    <row r="167" spans="1:13" ht="19.5" customHeight="1" x14ac:dyDescent="0.25">
      <c r="A167" s="38">
        <v>2016</v>
      </c>
      <c r="B167" s="38" t="s">
        <v>959</v>
      </c>
      <c r="C167" s="30" t="s">
        <v>921</v>
      </c>
      <c r="D167" s="30" t="s">
        <v>44</v>
      </c>
      <c r="E167" s="30" t="s">
        <v>7</v>
      </c>
      <c r="F167" s="30" t="s">
        <v>831</v>
      </c>
      <c r="G167" s="30" t="s">
        <v>832</v>
      </c>
      <c r="H167" s="30"/>
      <c r="I167" s="30" t="s">
        <v>837</v>
      </c>
      <c r="J167" s="30" t="s">
        <v>834</v>
      </c>
      <c r="K167" s="30" t="s">
        <v>926</v>
      </c>
      <c r="L167" s="30" t="s">
        <v>836</v>
      </c>
      <c r="M167" s="39" t="str">
        <f t="shared" si="3"/>
        <v>S-278</v>
      </c>
    </row>
    <row r="168" spans="1:13" ht="19.5" customHeight="1" x14ac:dyDescent="0.25">
      <c r="A168" s="38">
        <v>2016</v>
      </c>
      <c r="B168" s="38" t="s">
        <v>959</v>
      </c>
      <c r="C168" s="30" t="s">
        <v>927</v>
      </c>
      <c r="D168" s="30" t="s">
        <v>26</v>
      </c>
      <c r="E168" s="30" t="s">
        <v>7</v>
      </c>
      <c r="F168" s="30" t="s">
        <v>831</v>
      </c>
      <c r="G168" s="30" t="s">
        <v>832</v>
      </c>
      <c r="H168" s="30"/>
      <c r="I168" s="30" t="s">
        <v>837</v>
      </c>
      <c r="J168" s="30" t="s">
        <v>834</v>
      </c>
      <c r="K168" s="30" t="s">
        <v>928</v>
      </c>
      <c r="L168" s="30" t="s">
        <v>836</v>
      </c>
      <c r="M168" s="39" t="str">
        <f t="shared" si="3"/>
        <v>U-003</v>
      </c>
    </row>
    <row r="169" spans="1:13" ht="19.5" customHeight="1" x14ac:dyDescent="0.25">
      <c r="A169" s="38">
        <v>2016</v>
      </c>
      <c r="B169" s="38" t="s">
        <v>959</v>
      </c>
      <c r="C169" s="30" t="s">
        <v>927</v>
      </c>
      <c r="D169" s="30" t="s">
        <v>34</v>
      </c>
      <c r="E169" s="30" t="s">
        <v>7</v>
      </c>
      <c r="F169" s="30" t="s">
        <v>831</v>
      </c>
      <c r="G169" s="30" t="s">
        <v>873</v>
      </c>
      <c r="H169" s="30"/>
      <c r="I169" s="30" t="s">
        <v>929</v>
      </c>
      <c r="J169" s="30" t="s">
        <v>834</v>
      </c>
      <c r="K169" s="30" t="s">
        <v>930</v>
      </c>
      <c r="L169" s="30" t="s">
        <v>836</v>
      </c>
      <c r="M169" s="39" t="str">
        <f t="shared" si="3"/>
        <v>U-003</v>
      </c>
    </row>
    <row r="170" spans="1:13" ht="19.5" customHeight="1" x14ac:dyDescent="0.25">
      <c r="A170" s="38">
        <v>2016</v>
      </c>
      <c r="B170" s="38" t="s">
        <v>959</v>
      </c>
      <c r="C170" s="30" t="s">
        <v>927</v>
      </c>
      <c r="D170" s="30" t="s">
        <v>44</v>
      </c>
      <c r="E170" s="30" t="s">
        <v>7</v>
      </c>
      <c r="F170" s="30" t="s">
        <v>831</v>
      </c>
      <c r="G170" s="30" t="s">
        <v>832</v>
      </c>
      <c r="H170" s="30"/>
      <c r="I170" s="30" t="s">
        <v>837</v>
      </c>
      <c r="J170" s="30" t="s">
        <v>834</v>
      </c>
      <c r="K170" s="30" t="s">
        <v>931</v>
      </c>
      <c r="L170" s="30" t="s">
        <v>836</v>
      </c>
      <c r="M170" s="39" t="str">
        <f t="shared" si="3"/>
        <v>U-003</v>
      </c>
    </row>
    <row r="171" spans="1:13" ht="19.5" customHeight="1" x14ac:dyDescent="0.25">
      <c r="A171" s="38">
        <v>2016</v>
      </c>
      <c r="B171" s="38" t="s">
        <v>959</v>
      </c>
      <c r="C171" s="30" t="s">
        <v>927</v>
      </c>
      <c r="D171" s="30" t="s">
        <v>44</v>
      </c>
      <c r="E171" s="30" t="s">
        <v>7</v>
      </c>
      <c r="F171" s="30" t="s">
        <v>831</v>
      </c>
      <c r="G171" s="30" t="s">
        <v>832</v>
      </c>
      <c r="H171" s="30"/>
      <c r="I171" s="30" t="s">
        <v>837</v>
      </c>
      <c r="J171" s="30" t="s">
        <v>834</v>
      </c>
      <c r="K171" s="30" t="s">
        <v>932</v>
      </c>
      <c r="L171" s="30" t="s">
        <v>836</v>
      </c>
      <c r="M171" s="39" t="str">
        <f t="shared" si="3"/>
        <v>U-003</v>
      </c>
    </row>
    <row r="172" spans="1:13" ht="19.5" customHeight="1" x14ac:dyDescent="0.25">
      <c r="A172" s="38">
        <v>2016</v>
      </c>
      <c r="B172" s="38" t="s">
        <v>959</v>
      </c>
      <c r="C172" s="30" t="s">
        <v>850</v>
      </c>
      <c r="D172" s="30" t="s">
        <v>44</v>
      </c>
      <c r="E172" s="30" t="s">
        <v>857</v>
      </c>
      <c r="F172" s="30"/>
      <c r="G172" s="30"/>
      <c r="H172" s="30" t="s">
        <v>933</v>
      </c>
      <c r="I172" s="30" t="s">
        <v>934</v>
      </c>
      <c r="J172" s="30" t="s">
        <v>834</v>
      </c>
      <c r="K172" s="30" t="s">
        <v>935</v>
      </c>
      <c r="L172" s="30" t="s">
        <v>836</v>
      </c>
      <c r="M172" s="39" t="str">
        <f t="shared" si="3"/>
        <v>F-002</v>
      </c>
    </row>
    <row r="173" spans="1:13" ht="19.5" customHeight="1" x14ac:dyDescent="0.25">
      <c r="A173" s="38">
        <v>2016</v>
      </c>
      <c r="B173" s="38" t="s">
        <v>959</v>
      </c>
      <c r="C173" s="30" t="s">
        <v>850</v>
      </c>
      <c r="D173" s="30" t="s">
        <v>44</v>
      </c>
      <c r="E173" s="30" t="s">
        <v>857</v>
      </c>
      <c r="F173" s="30"/>
      <c r="G173" s="30"/>
      <c r="H173" s="30" t="s">
        <v>936</v>
      </c>
      <c r="I173" s="30" t="s">
        <v>937</v>
      </c>
      <c r="J173" s="30" t="s">
        <v>834</v>
      </c>
      <c r="K173" s="30" t="s">
        <v>935</v>
      </c>
      <c r="L173" s="30" t="s">
        <v>836</v>
      </c>
      <c r="M173" s="39" t="str">
        <f t="shared" si="3"/>
        <v>F-002</v>
      </c>
    </row>
    <row r="174" spans="1:13" ht="19.5" customHeight="1" x14ac:dyDescent="0.25">
      <c r="A174" s="38">
        <v>2016</v>
      </c>
      <c r="B174" s="38" t="s">
        <v>959</v>
      </c>
      <c r="C174" s="30" t="s">
        <v>850</v>
      </c>
      <c r="D174" s="30" t="s">
        <v>44</v>
      </c>
      <c r="E174" s="30" t="s">
        <v>857</v>
      </c>
      <c r="F174" s="30"/>
      <c r="G174" s="30"/>
      <c r="H174" s="30" t="s">
        <v>938</v>
      </c>
      <c r="I174" s="30" t="s">
        <v>939</v>
      </c>
      <c r="J174" s="30" t="s">
        <v>834</v>
      </c>
      <c r="K174" s="30" t="s">
        <v>935</v>
      </c>
      <c r="L174" s="30" t="s">
        <v>836</v>
      </c>
      <c r="M174" s="39" t="str">
        <f t="shared" si="3"/>
        <v>F-002</v>
      </c>
    </row>
    <row r="175" spans="1:13" ht="19.5" customHeight="1" x14ac:dyDescent="0.25">
      <c r="A175" s="38">
        <v>2016</v>
      </c>
      <c r="B175" s="38" t="s">
        <v>959</v>
      </c>
      <c r="C175" s="30" t="s">
        <v>850</v>
      </c>
      <c r="D175" s="30" t="s">
        <v>44</v>
      </c>
      <c r="E175" s="30" t="s">
        <v>7</v>
      </c>
      <c r="F175" s="30" t="s">
        <v>940</v>
      </c>
      <c r="G175" s="30"/>
      <c r="H175" s="30" t="s">
        <v>941</v>
      </c>
      <c r="I175" s="30" t="s">
        <v>942</v>
      </c>
      <c r="J175" s="30" t="s">
        <v>834</v>
      </c>
      <c r="K175" s="30" t="s">
        <v>943</v>
      </c>
      <c r="L175" s="30" t="s">
        <v>836</v>
      </c>
      <c r="M175" s="39" t="str">
        <f t="shared" si="3"/>
        <v>F-002</v>
      </c>
    </row>
    <row r="176" spans="1:13" ht="19.5" customHeight="1" x14ac:dyDescent="0.25">
      <c r="A176" s="38">
        <v>2016</v>
      </c>
      <c r="B176" s="38" t="s">
        <v>959</v>
      </c>
      <c r="C176" s="30" t="s">
        <v>850</v>
      </c>
      <c r="D176" s="30" t="s">
        <v>44</v>
      </c>
      <c r="E176" s="30" t="s">
        <v>7</v>
      </c>
      <c r="F176" s="30" t="s">
        <v>940</v>
      </c>
      <c r="G176" s="30"/>
      <c r="H176" s="30" t="s">
        <v>944</v>
      </c>
      <c r="I176" s="30" t="s">
        <v>529</v>
      </c>
      <c r="J176" s="30" t="s">
        <v>834</v>
      </c>
      <c r="K176" s="30" t="s">
        <v>943</v>
      </c>
      <c r="L176" s="30" t="s">
        <v>836</v>
      </c>
      <c r="M176" s="39" t="str">
        <f t="shared" si="3"/>
        <v>F-002</v>
      </c>
    </row>
    <row r="177" spans="1:13" ht="19.5" customHeight="1" x14ac:dyDescent="0.25">
      <c r="A177" s="38">
        <v>2016</v>
      </c>
      <c r="B177" s="38" t="s">
        <v>959</v>
      </c>
      <c r="C177" s="30" t="s">
        <v>850</v>
      </c>
      <c r="D177" s="30" t="s">
        <v>44</v>
      </c>
      <c r="E177" s="30" t="s">
        <v>7</v>
      </c>
      <c r="F177" s="30" t="s">
        <v>940</v>
      </c>
      <c r="G177" s="30"/>
      <c r="H177" s="30" t="s">
        <v>945</v>
      </c>
      <c r="I177" s="30" t="s">
        <v>532</v>
      </c>
      <c r="J177" s="30" t="s">
        <v>834</v>
      </c>
      <c r="K177" s="30" t="s">
        <v>943</v>
      </c>
      <c r="L177" s="30" t="s">
        <v>836</v>
      </c>
      <c r="M177" s="39" t="str">
        <f t="shared" si="3"/>
        <v>F-002</v>
      </c>
    </row>
    <row r="178" spans="1:13" ht="19.5" customHeight="1" x14ac:dyDescent="0.25">
      <c r="A178" s="38">
        <v>2016</v>
      </c>
      <c r="B178" s="38" t="s">
        <v>959</v>
      </c>
      <c r="C178" s="30" t="s">
        <v>877</v>
      </c>
      <c r="D178" s="30" t="s">
        <v>3</v>
      </c>
      <c r="E178" s="30" t="s">
        <v>868</v>
      </c>
      <c r="F178" s="30"/>
      <c r="G178" s="30"/>
      <c r="H178" s="30"/>
      <c r="I178" s="30" t="s">
        <v>946</v>
      </c>
      <c r="J178" s="30" t="s">
        <v>834</v>
      </c>
      <c r="K178" s="30" t="s">
        <v>947</v>
      </c>
      <c r="L178" s="30" t="s">
        <v>836</v>
      </c>
      <c r="M178" s="39" t="str">
        <f t="shared" si="3"/>
        <v>P-001</v>
      </c>
    </row>
    <row r="179" spans="1:13" ht="19.5" customHeight="1" x14ac:dyDescent="0.25">
      <c r="A179" s="38">
        <v>2016</v>
      </c>
      <c r="B179" s="38" t="s">
        <v>959</v>
      </c>
      <c r="C179" s="30" t="s">
        <v>877</v>
      </c>
      <c r="D179" s="30" t="s">
        <v>26</v>
      </c>
      <c r="E179" s="30" t="s">
        <v>868</v>
      </c>
      <c r="F179" s="30"/>
      <c r="G179" s="30"/>
      <c r="H179" s="30"/>
      <c r="I179" s="30" t="s">
        <v>946</v>
      </c>
      <c r="J179" s="30" t="s">
        <v>834</v>
      </c>
      <c r="K179" s="30" t="s">
        <v>947</v>
      </c>
      <c r="L179" s="30" t="s">
        <v>836</v>
      </c>
      <c r="M179" s="39" t="str">
        <f t="shared" si="3"/>
        <v>P-001</v>
      </c>
    </row>
    <row r="180" spans="1:13" ht="19.5" customHeight="1" x14ac:dyDescent="0.25">
      <c r="A180" s="38">
        <v>2016</v>
      </c>
      <c r="B180" s="38" t="s">
        <v>959</v>
      </c>
      <c r="C180" s="30" t="s">
        <v>877</v>
      </c>
      <c r="D180" s="30" t="s">
        <v>34</v>
      </c>
      <c r="E180" s="30" t="s">
        <v>868</v>
      </c>
      <c r="F180" s="30"/>
      <c r="G180" s="30"/>
      <c r="H180" s="30"/>
      <c r="I180" s="30" t="s">
        <v>946</v>
      </c>
      <c r="J180" s="30" t="s">
        <v>834</v>
      </c>
      <c r="K180" s="30" t="s">
        <v>947</v>
      </c>
      <c r="L180" s="30" t="s">
        <v>836</v>
      </c>
      <c r="M180" s="39" t="str">
        <f t="shared" si="3"/>
        <v>P-001</v>
      </c>
    </row>
    <row r="181" spans="1:13" ht="19.5" customHeight="1" x14ac:dyDescent="0.25">
      <c r="A181" s="38">
        <v>2016</v>
      </c>
      <c r="B181" s="38" t="s">
        <v>959</v>
      </c>
      <c r="C181" s="30" t="s">
        <v>877</v>
      </c>
      <c r="D181" s="30" t="s">
        <v>44</v>
      </c>
      <c r="E181" s="30" t="s">
        <v>868</v>
      </c>
      <c r="F181" s="30"/>
      <c r="G181" s="30"/>
      <c r="H181" s="30"/>
      <c r="I181" s="30" t="s">
        <v>946</v>
      </c>
      <c r="J181" s="30" t="s">
        <v>834</v>
      </c>
      <c r="K181" s="30" t="s">
        <v>947</v>
      </c>
      <c r="L181" s="30" t="s">
        <v>836</v>
      </c>
      <c r="M181" s="39" t="str">
        <f t="shared" si="3"/>
        <v>P-001</v>
      </c>
    </row>
    <row r="182" spans="1:13" ht="19.5" customHeight="1" x14ac:dyDescent="0.25">
      <c r="A182" s="38">
        <v>2016</v>
      </c>
      <c r="B182" s="38" t="s">
        <v>959</v>
      </c>
      <c r="C182" s="30" t="s">
        <v>856</v>
      </c>
      <c r="D182" s="30" t="s">
        <v>26</v>
      </c>
      <c r="E182" s="30" t="s">
        <v>6</v>
      </c>
      <c r="F182" s="30"/>
      <c r="G182" s="30"/>
      <c r="H182" s="30"/>
      <c r="I182" s="30" t="s">
        <v>948</v>
      </c>
      <c r="J182" s="30" t="s">
        <v>834</v>
      </c>
      <c r="K182" s="30" t="s">
        <v>949</v>
      </c>
      <c r="L182" s="30" t="s">
        <v>836</v>
      </c>
      <c r="M182" s="39" t="str">
        <f t="shared" si="3"/>
        <v>K-010</v>
      </c>
    </row>
    <row r="183" spans="1:13" ht="19.5" customHeight="1" x14ac:dyDescent="0.25">
      <c r="A183" s="38">
        <v>2016</v>
      </c>
      <c r="B183" s="38" t="s">
        <v>959</v>
      </c>
      <c r="C183" s="30" t="s">
        <v>856</v>
      </c>
      <c r="D183" s="30" t="s">
        <v>26</v>
      </c>
      <c r="E183" s="30" t="s">
        <v>7</v>
      </c>
      <c r="F183" s="30" t="s">
        <v>940</v>
      </c>
      <c r="G183" s="30"/>
      <c r="H183" s="30"/>
      <c r="I183" s="30" t="s">
        <v>950</v>
      </c>
      <c r="J183" s="30" t="s">
        <v>834</v>
      </c>
      <c r="K183" s="30" t="s">
        <v>949</v>
      </c>
      <c r="L183" s="30" t="s">
        <v>836</v>
      </c>
      <c r="M183" s="39" t="str">
        <f t="shared" si="3"/>
        <v>K-010</v>
      </c>
    </row>
    <row r="184" spans="1:13" ht="19.5" customHeight="1" x14ac:dyDescent="0.25">
      <c r="A184" s="38">
        <v>2016</v>
      </c>
      <c r="B184" s="38" t="s">
        <v>959</v>
      </c>
      <c r="C184" s="30" t="s">
        <v>856</v>
      </c>
      <c r="D184" s="30" t="s">
        <v>26</v>
      </c>
      <c r="E184" s="30" t="s">
        <v>7</v>
      </c>
      <c r="F184" s="30" t="s">
        <v>951</v>
      </c>
      <c r="G184" s="30"/>
      <c r="H184" s="30"/>
      <c r="I184" s="30" t="s">
        <v>952</v>
      </c>
      <c r="J184" s="30" t="s">
        <v>834</v>
      </c>
      <c r="K184" s="30" t="s">
        <v>949</v>
      </c>
      <c r="L184" s="30" t="s">
        <v>836</v>
      </c>
      <c r="M184" s="39" t="str">
        <f t="shared" si="3"/>
        <v>K-010</v>
      </c>
    </row>
    <row r="185" spans="1:13" ht="19.5" customHeight="1" x14ac:dyDescent="0.25">
      <c r="A185" s="38">
        <v>2016</v>
      </c>
      <c r="B185" s="38" t="s">
        <v>959</v>
      </c>
      <c r="C185" s="30" t="s">
        <v>856</v>
      </c>
      <c r="D185" s="30" t="s">
        <v>34</v>
      </c>
      <c r="E185" s="30" t="s">
        <v>857</v>
      </c>
      <c r="F185" s="30"/>
      <c r="G185" s="30"/>
      <c r="H185" s="30"/>
      <c r="I185" s="30" t="s">
        <v>953</v>
      </c>
      <c r="J185" s="30" t="s">
        <v>834</v>
      </c>
      <c r="K185" s="30" t="s">
        <v>949</v>
      </c>
      <c r="L185" s="30" t="s">
        <v>836</v>
      </c>
      <c r="M185" s="39" t="str">
        <f t="shared" si="3"/>
        <v>K-010</v>
      </c>
    </row>
    <row r="186" spans="1:13" ht="19.5" customHeight="1" x14ac:dyDescent="0.25">
      <c r="A186" s="38">
        <v>2016</v>
      </c>
      <c r="B186" s="38" t="s">
        <v>959</v>
      </c>
      <c r="C186" s="30" t="s">
        <v>856</v>
      </c>
      <c r="D186" s="30" t="s">
        <v>34</v>
      </c>
      <c r="E186" s="30" t="s">
        <v>6</v>
      </c>
      <c r="F186" s="30"/>
      <c r="G186" s="30"/>
      <c r="H186" s="30"/>
      <c r="I186" s="30" t="s">
        <v>954</v>
      </c>
      <c r="J186" s="30" t="s">
        <v>834</v>
      </c>
      <c r="K186" s="30" t="s">
        <v>949</v>
      </c>
      <c r="L186" s="30" t="s">
        <v>836</v>
      </c>
      <c r="M186" s="39" t="str">
        <f t="shared" si="3"/>
        <v>K-010</v>
      </c>
    </row>
    <row r="187" spans="1:13" ht="19.5" customHeight="1" x14ac:dyDescent="0.25">
      <c r="A187" s="38">
        <v>2016</v>
      </c>
      <c r="B187" s="38" t="s">
        <v>959</v>
      </c>
      <c r="C187" s="30" t="s">
        <v>856</v>
      </c>
      <c r="D187" s="30" t="s">
        <v>34</v>
      </c>
      <c r="E187" s="30" t="s">
        <v>7</v>
      </c>
      <c r="F187" s="30" t="s">
        <v>940</v>
      </c>
      <c r="G187" s="30"/>
      <c r="H187" s="30"/>
      <c r="I187" s="30" t="s">
        <v>538</v>
      </c>
      <c r="J187" s="30" t="s">
        <v>834</v>
      </c>
      <c r="K187" s="30" t="s">
        <v>949</v>
      </c>
      <c r="L187" s="30" t="s">
        <v>836</v>
      </c>
      <c r="M187" s="39" t="str">
        <f t="shared" si="3"/>
        <v>K-010</v>
      </c>
    </row>
    <row r="188" spans="1:13" ht="19.5" customHeight="1" x14ac:dyDescent="0.25">
      <c r="A188" s="38">
        <v>2016</v>
      </c>
      <c r="B188" s="38" t="s">
        <v>959</v>
      </c>
      <c r="C188" s="30" t="s">
        <v>856</v>
      </c>
      <c r="D188" s="30" t="s">
        <v>34</v>
      </c>
      <c r="E188" s="30" t="s">
        <v>7</v>
      </c>
      <c r="F188" s="30" t="s">
        <v>951</v>
      </c>
      <c r="G188" s="30"/>
      <c r="H188" s="30"/>
      <c r="I188" s="30" t="s">
        <v>955</v>
      </c>
      <c r="J188" s="30" t="s">
        <v>834</v>
      </c>
      <c r="K188" s="30" t="s">
        <v>949</v>
      </c>
      <c r="L188" s="30" t="s">
        <v>836</v>
      </c>
      <c r="M188" s="39" t="str">
        <f t="shared" si="3"/>
        <v>K-010</v>
      </c>
    </row>
    <row r="189" spans="1:13" ht="19.5" customHeight="1" x14ac:dyDescent="0.25">
      <c r="A189" s="38">
        <v>2016</v>
      </c>
      <c r="B189" s="38" t="s">
        <v>959</v>
      </c>
      <c r="C189" s="30" t="s">
        <v>856</v>
      </c>
      <c r="D189" s="30" t="s">
        <v>34</v>
      </c>
      <c r="E189" s="30" t="s">
        <v>7</v>
      </c>
      <c r="F189" s="30" t="s">
        <v>940</v>
      </c>
      <c r="G189" s="30"/>
      <c r="H189" s="30"/>
      <c r="I189" s="30" t="s">
        <v>541</v>
      </c>
      <c r="J189" s="30" t="s">
        <v>834</v>
      </c>
      <c r="K189" s="30" t="s">
        <v>949</v>
      </c>
      <c r="L189" s="30" t="s">
        <v>836</v>
      </c>
      <c r="M189" s="39" t="str">
        <f t="shared" si="3"/>
        <v>K-010</v>
      </c>
    </row>
    <row r="190" spans="1:13" ht="19.5" customHeight="1" x14ac:dyDescent="0.25">
      <c r="A190" s="38">
        <v>2016</v>
      </c>
      <c r="B190" s="38" t="s">
        <v>959</v>
      </c>
      <c r="C190" s="30" t="s">
        <v>856</v>
      </c>
      <c r="D190" s="30" t="s">
        <v>34</v>
      </c>
      <c r="E190" s="30" t="s">
        <v>7</v>
      </c>
      <c r="F190" s="30" t="s">
        <v>951</v>
      </c>
      <c r="G190" s="30"/>
      <c r="H190" s="30"/>
      <c r="I190" s="30" t="s">
        <v>542</v>
      </c>
      <c r="J190" s="30" t="s">
        <v>834</v>
      </c>
      <c r="K190" s="30" t="s">
        <v>949</v>
      </c>
      <c r="L190" s="30" t="s">
        <v>836</v>
      </c>
      <c r="M190" s="39" t="str">
        <f t="shared" si="3"/>
        <v>K-010</v>
      </c>
    </row>
    <row r="191" spans="1:13" ht="19.5" customHeight="1" x14ac:dyDescent="0.25">
      <c r="A191" s="38">
        <v>2016</v>
      </c>
      <c r="B191" s="38" t="s">
        <v>959</v>
      </c>
      <c r="C191" s="30" t="s">
        <v>856</v>
      </c>
      <c r="D191" s="30" t="s">
        <v>44</v>
      </c>
      <c r="E191" s="30" t="s">
        <v>857</v>
      </c>
      <c r="F191" s="30"/>
      <c r="G191" s="30"/>
      <c r="H191" s="30"/>
      <c r="I191" s="30" t="s">
        <v>956</v>
      </c>
      <c r="J191" s="30" t="s">
        <v>834</v>
      </c>
      <c r="K191" s="30" t="s">
        <v>949</v>
      </c>
      <c r="L191" s="30" t="s">
        <v>836</v>
      </c>
      <c r="M191" s="39" t="str">
        <f t="shared" si="3"/>
        <v>K-010</v>
      </c>
    </row>
    <row r="192" spans="1:13" ht="19.5" customHeight="1" x14ac:dyDescent="0.25">
      <c r="A192" s="38">
        <v>2016</v>
      </c>
      <c r="B192" s="38" t="s">
        <v>959</v>
      </c>
      <c r="C192" s="30" t="s">
        <v>856</v>
      </c>
      <c r="D192" s="30" t="s">
        <v>44</v>
      </c>
      <c r="E192" s="30" t="s">
        <v>7</v>
      </c>
      <c r="F192" s="30" t="s">
        <v>940</v>
      </c>
      <c r="G192" s="30"/>
      <c r="H192" s="30"/>
      <c r="I192" s="30" t="s">
        <v>544</v>
      </c>
      <c r="J192" s="30" t="s">
        <v>834</v>
      </c>
      <c r="K192" s="30" t="s">
        <v>949</v>
      </c>
      <c r="L192" s="30" t="s">
        <v>836</v>
      </c>
      <c r="M192" s="39" t="str">
        <f t="shared" si="3"/>
        <v>K-010</v>
      </c>
    </row>
    <row r="193" spans="1:13" ht="19.5" customHeight="1" x14ac:dyDescent="0.25">
      <c r="A193" s="38">
        <v>2016</v>
      </c>
      <c r="B193" s="38" t="s">
        <v>959</v>
      </c>
      <c r="C193" s="30" t="s">
        <v>856</v>
      </c>
      <c r="D193" s="30" t="s">
        <v>44</v>
      </c>
      <c r="E193" s="30" t="s">
        <v>7</v>
      </c>
      <c r="F193" s="30" t="s">
        <v>951</v>
      </c>
      <c r="G193" s="30"/>
      <c r="H193" s="30"/>
      <c r="I193" s="30" t="s">
        <v>957</v>
      </c>
      <c r="J193" s="30" t="s">
        <v>834</v>
      </c>
      <c r="K193" s="30" t="s">
        <v>949</v>
      </c>
      <c r="L193" s="30" t="s">
        <v>836</v>
      </c>
      <c r="M193" s="39" t="str">
        <f t="shared" si="3"/>
        <v>K-010</v>
      </c>
    </row>
    <row r="194" spans="1:13" ht="19.5" customHeight="1" x14ac:dyDescent="0.25">
      <c r="A194" s="38">
        <v>2016</v>
      </c>
      <c r="B194" s="38" t="s">
        <v>959</v>
      </c>
      <c r="C194" s="30" t="s">
        <v>856</v>
      </c>
      <c r="D194" s="30" t="s">
        <v>44</v>
      </c>
      <c r="E194" s="30" t="s">
        <v>7</v>
      </c>
      <c r="F194" s="30" t="s">
        <v>940</v>
      </c>
      <c r="G194" s="30"/>
      <c r="H194" s="30"/>
      <c r="I194" s="30" t="s">
        <v>547</v>
      </c>
      <c r="J194" s="30" t="s">
        <v>834</v>
      </c>
      <c r="K194" s="30" t="s">
        <v>949</v>
      </c>
      <c r="L194" s="30" t="s">
        <v>836</v>
      </c>
      <c r="M194" s="39" t="str">
        <f t="shared" si="3"/>
        <v>K-010</v>
      </c>
    </row>
    <row r="195" spans="1:13" ht="19.5" customHeight="1" x14ac:dyDescent="0.25">
      <c r="A195" s="38">
        <v>2016</v>
      </c>
      <c r="B195" s="38" t="s">
        <v>959</v>
      </c>
      <c r="C195" s="30" t="s">
        <v>856</v>
      </c>
      <c r="D195" s="30" t="s">
        <v>44</v>
      </c>
      <c r="E195" s="30" t="s">
        <v>7</v>
      </c>
      <c r="F195" s="30" t="s">
        <v>951</v>
      </c>
      <c r="G195" s="30"/>
      <c r="H195" s="30"/>
      <c r="I195" s="30" t="s">
        <v>958</v>
      </c>
      <c r="J195" s="30" t="s">
        <v>834</v>
      </c>
      <c r="K195" s="30" t="s">
        <v>949</v>
      </c>
      <c r="L195" s="30" t="s">
        <v>836</v>
      </c>
      <c r="M195" s="39" t="str">
        <f t="shared" si="3"/>
        <v>K-010</v>
      </c>
    </row>
    <row r="196" spans="1:13" ht="19.5" customHeight="1" x14ac:dyDescent="0.25">
      <c r="A196" s="38">
        <v>2017</v>
      </c>
      <c r="B196" s="38" t="s">
        <v>0</v>
      </c>
      <c r="C196" s="30" t="s">
        <v>978</v>
      </c>
      <c r="D196" s="30" t="s">
        <v>3</v>
      </c>
      <c r="E196" s="30" t="s">
        <v>7</v>
      </c>
      <c r="F196" s="30" t="s">
        <v>951</v>
      </c>
      <c r="G196" s="30" t="s">
        <v>960</v>
      </c>
      <c r="H196" s="30" t="s">
        <v>161</v>
      </c>
      <c r="I196" s="30" t="s">
        <v>961</v>
      </c>
      <c r="J196" s="30" t="s">
        <v>962</v>
      </c>
      <c r="K196" s="30" t="s">
        <v>963</v>
      </c>
      <c r="L196" s="30" t="s">
        <v>964</v>
      </c>
      <c r="M196" s="39" t="str">
        <f t="shared" si="3"/>
        <v>F-002</v>
      </c>
    </row>
    <row r="197" spans="1:13" ht="19.5" customHeight="1" x14ac:dyDescent="0.25">
      <c r="A197" s="38">
        <v>2017</v>
      </c>
      <c r="B197" s="38" t="s">
        <v>0</v>
      </c>
      <c r="C197" s="30" t="s">
        <v>978</v>
      </c>
      <c r="D197" s="30" t="s">
        <v>44</v>
      </c>
      <c r="E197" s="30"/>
      <c r="F197" s="30"/>
      <c r="G197" s="30"/>
      <c r="H197" s="30" t="s">
        <v>709</v>
      </c>
      <c r="I197" s="30" t="s">
        <v>965</v>
      </c>
      <c r="J197" s="30"/>
      <c r="K197" s="30"/>
      <c r="L197" s="30"/>
      <c r="M197" s="39" t="str">
        <f t="shared" si="3"/>
        <v>F-002</v>
      </c>
    </row>
    <row r="198" spans="1:13" ht="19.5" customHeight="1" x14ac:dyDescent="0.25">
      <c r="A198" s="38">
        <v>2017</v>
      </c>
      <c r="B198" s="38" t="s">
        <v>0</v>
      </c>
      <c r="C198" s="30" t="s">
        <v>979</v>
      </c>
      <c r="D198" s="30" t="s">
        <v>3</v>
      </c>
      <c r="E198" s="30" t="s">
        <v>7</v>
      </c>
      <c r="F198" s="30" t="s">
        <v>951</v>
      </c>
      <c r="G198" s="30" t="s">
        <v>960</v>
      </c>
      <c r="H198" s="30" t="s">
        <v>161</v>
      </c>
      <c r="I198" s="30" t="s">
        <v>961</v>
      </c>
      <c r="J198" s="30" t="s">
        <v>962</v>
      </c>
      <c r="K198" s="30" t="s">
        <v>966</v>
      </c>
      <c r="L198" s="30" t="s">
        <v>964</v>
      </c>
      <c r="M198" s="39" t="str">
        <f t="shared" si="3"/>
        <v>K-010</v>
      </c>
    </row>
    <row r="199" spans="1:13" ht="19.5" customHeight="1" x14ac:dyDescent="0.25">
      <c r="A199" s="38">
        <v>2017</v>
      </c>
      <c r="B199" s="38" t="s">
        <v>0</v>
      </c>
      <c r="C199" s="30" t="s">
        <v>980</v>
      </c>
      <c r="D199" s="30" t="s">
        <v>3</v>
      </c>
      <c r="E199" s="30" t="s">
        <v>7</v>
      </c>
      <c r="F199" s="30" t="s">
        <v>951</v>
      </c>
      <c r="G199" s="30" t="s">
        <v>960</v>
      </c>
      <c r="H199" s="30" t="s">
        <v>161</v>
      </c>
      <c r="I199" s="30" t="s">
        <v>961</v>
      </c>
      <c r="J199" s="30" t="s">
        <v>962</v>
      </c>
      <c r="K199" s="30" t="s">
        <v>966</v>
      </c>
      <c r="L199" s="30" t="s">
        <v>964</v>
      </c>
      <c r="M199" s="39" t="str">
        <f t="shared" si="3"/>
        <v>E-003</v>
      </c>
    </row>
    <row r="200" spans="1:13" ht="19.5" customHeight="1" x14ac:dyDescent="0.25">
      <c r="A200" s="38">
        <v>2017</v>
      </c>
      <c r="B200" s="38" t="s">
        <v>0</v>
      </c>
      <c r="C200" s="30" t="s">
        <v>980</v>
      </c>
      <c r="D200" s="30" t="s">
        <v>26</v>
      </c>
      <c r="E200" s="30" t="s">
        <v>7</v>
      </c>
      <c r="F200" s="30"/>
      <c r="G200" s="30"/>
      <c r="H200" s="30" t="s">
        <v>481</v>
      </c>
      <c r="I200" s="30" t="s">
        <v>792</v>
      </c>
      <c r="J200" s="30"/>
      <c r="K200" s="30"/>
      <c r="L200" s="30"/>
      <c r="M200" s="39" t="str">
        <f t="shared" si="3"/>
        <v>E-003</v>
      </c>
    </row>
    <row r="201" spans="1:13" ht="19.5" customHeight="1" x14ac:dyDescent="0.25">
      <c r="A201" s="38">
        <v>2017</v>
      </c>
      <c r="B201" s="38" t="s">
        <v>0</v>
      </c>
      <c r="C201" s="30" t="s">
        <v>2</v>
      </c>
      <c r="D201" s="30" t="s">
        <v>3</v>
      </c>
      <c r="E201" s="30" t="s">
        <v>7</v>
      </c>
      <c r="F201" s="30"/>
      <c r="G201" s="30"/>
      <c r="H201" s="30" t="s">
        <v>161</v>
      </c>
      <c r="I201" s="30" t="s">
        <v>961</v>
      </c>
      <c r="J201" s="30"/>
      <c r="K201" s="30"/>
      <c r="L201" s="30"/>
      <c r="M201" s="39" t="str">
        <f t="shared" si="3"/>
        <v>P-001</v>
      </c>
    </row>
    <row r="202" spans="1:13" ht="19.5" customHeight="1" x14ac:dyDescent="0.25">
      <c r="A202" s="38">
        <v>2017</v>
      </c>
      <c r="B202" s="38" t="s">
        <v>0</v>
      </c>
      <c r="C202" s="30" t="s">
        <v>2</v>
      </c>
      <c r="D202" s="30" t="s">
        <v>3</v>
      </c>
      <c r="E202" s="30" t="s">
        <v>7</v>
      </c>
      <c r="F202" s="30"/>
      <c r="G202" s="30"/>
      <c r="H202" s="30" t="s">
        <v>23</v>
      </c>
      <c r="I202" s="30" t="s">
        <v>967</v>
      </c>
      <c r="J202" s="30"/>
      <c r="K202" s="30"/>
      <c r="L202" s="30"/>
      <c r="M202" s="39" t="str">
        <f t="shared" si="3"/>
        <v>P-001</v>
      </c>
    </row>
    <row r="203" spans="1:13" ht="19.5" customHeight="1" x14ac:dyDescent="0.25">
      <c r="A203" s="38">
        <v>2017</v>
      </c>
      <c r="B203" s="38" t="s">
        <v>0</v>
      </c>
      <c r="C203" s="30" t="s">
        <v>2</v>
      </c>
      <c r="D203" s="30" t="s">
        <v>34</v>
      </c>
      <c r="E203" s="30" t="s">
        <v>7</v>
      </c>
      <c r="F203" s="30"/>
      <c r="G203" s="30"/>
      <c r="H203" s="30" t="s">
        <v>165</v>
      </c>
      <c r="I203" s="30" t="s">
        <v>961</v>
      </c>
      <c r="J203" s="30"/>
      <c r="K203" s="30"/>
      <c r="L203" s="30"/>
      <c r="M203" s="39" t="str">
        <f t="shared" si="3"/>
        <v>P-001</v>
      </c>
    </row>
    <row r="204" spans="1:13" ht="19.5" customHeight="1" x14ac:dyDescent="0.25">
      <c r="A204" s="38">
        <v>2017</v>
      </c>
      <c r="B204" s="38" t="s">
        <v>0</v>
      </c>
      <c r="C204" s="30" t="s">
        <v>2</v>
      </c>
      <c r="D204" s="30" t="s">
        <v>34</v>
      </c>
      <c r="E204" s="30" t="s">
        <v>7</v>
      </c>
      <c r="F204" s="30"/>
      <c r="G204" s="30"/>
      <c r="H204" s="30" t="s">
        <v>35</v>
      </c>
      <c r="I204" s="30" t="s">
        <v>967</v>
      </c>
      <c r="J204" s="30"/>
      <c r="K204" s="30"/>
      <c r="L204" s="30"/>
      <c r="M204" s="39" t="str">
        <f t="shared" si="3"/>
        <v>P-001</v>
      </c>
    </row>
    <row r="205" spans="1:13" ht="19.5" customHeight="1" x14ac:dyDescent="0.25">
      <c r="A205" s="38">
        <v>2017</v>
      </c>
      <c r="B205" s="38" t="s">
        <v>0</v>
      </c>
      <c r="C205" s="30" t="s">
        <v>2</v>
      </c>
      <c r="D205" s="30" t="s">
        <v>34</v>
      </c>
      <c r="E205" s="30" t="s">
        <v>7</v>
      </c>
      <c r="F205" s="30"/>
      <c r="G205" s="30"/>
      <c r="H205" s="30" t="s">
        <v>36</v>
      </c>
      <c r="I205" s="30" t="s">
        <v>967</v>
      </c>
      <c r="J205" s="30"/>
      <c r="K205" s="30"/>
      <c r="L205" s="30"/>
      <c r="M205" s="39" t="str">
        <f t="shared" si="3"/>
        <v>P-001</v>
      </c>
    </row>
    <row r="206" spans="1:13" ht="19.5" customHeight="1" x14ac:dyDescent="0.25">
      <c r="A206" s="38">
        <v>2017</v>
      </c>
      <c r="B206" s="38" t="s">
        <v>0</v>
      </c>
      <c r="C206" s="30" t="s">
        <v>968</v>
      </c>
      <c r="D206" s="30" t="s">
        <v>3</v>
      </c>
      <c r="E206" s="30" t="s">
        <v>7</v>
      </c>
      <c r="F206" s="30"/>
      <c r="G206" s="30"/>
      <c r="H206" s="30" t="s">
        <v>969</v>
      </c>
      <c r="I206" s="30" t="s">
        <v>970</v>
      </c>
      <c r="J206" s="30"/>
      <c r="K206" s="30"/>
      <c r="L206" s="30"/>
      <c r="M206" s="39" t="str">
        <f t="shared" si="3"/>
        <v>S-190</v>
      </c>
    </row>
    <row r="207" spans="1:13" ht="19.5" customHeight="1" x14ac:dyDescent="0.25">
      <c r="A207" s="38">
        <v>2017</v>
      </c>
      <c r="B207" s="38" t="s">
        <v>0</v>
      </c>
      <c r="C207" s="30" t="s">
        <v>968</v>
      </c>
      <c r="D207" s="30" t="s">
        <v>34</v>
      </c>
      <c r="E207" s="30" t="s">
        <v>7</v>
      </c>
      <c r="F207" s="30"/>
      <c r="G207" s="30"/>
      <c r="H207" s="30" t="s">
        <v>588</v>
      </c>
      <c r="I207" s="30" t="s">
        <v>332</v>
      </c>
      <c r="J207" s="30"/>
      <c r="K207" s="30"/>
      <c r="L207" s="30"/>
      <c r="M207" s="39" t="str">
        <f t="shared" si="3"/>
        <v>S-190</v>
      </c>
    </row>
    <row r="208" spans="1:13" ht="19.5" customHeight="1" x14ac:dyDescent="0.25">
      <c r="A208" s="38">
        <v>2017</v>
      </c>
      <c r="B208" s="38" t="s">
        <v>0</v>
      </c>
      <c r="C208" s="30" t="s">
        <v>968</v>
      </c>
      <c r="D208" s="30" t="s">
        <v>34</v>
      </c>
      <c r="E208" s="30" t="s">
        <v>7</v>
      </c>
      <c r="F208" s="30"/>
      <c r="G208" s="30"/>
      <c r="H208" s="30" t="s">
        <v>731</v>
      </c>
      <c r="I208" s="30" t="s">
        <v>794</v>
      </c>
      <c r="J208" s="30"/>
      <c r="K208" s="30"/>
      <c r="L208" s="30"/>
      <c r="M208" s="39" t="str">
        <f t="shared" si="3"/>
        <v>S-190</v>
      </c>
    </row>
    <row r="209" spans="1:13" ht="19.5" customHeight="1" x14ac:dyDescent="0.25">
      <c r="A209" s="38">
        <v>2017</v>
      </c>
      <c r="B209" s="38" t="s">
        <v>0</v>
      </c>
      <c r="C209" s="30" t="s">
        <v>968</v>
      </c>
      <c r="D209" s="30" t="s">
        <v>34</v>
      </c>
      <c r="E209" s="30" t="s">
        <v>7</v>
      </c>
      <c r="F209" s="30"/>
      <c r="G209" s="30"/>
      <c r="H209" s="30" t="s">
        <v>729</v>
      </c>
      <c r="I209" s="30" t="s">
        <v>961</v>
      </c>
      <c r="J209" s="30"/>
      <c r="K209" s="30"/>
      <c r="L209" s="30"/>
      <c r="M209" s="39" t="str">
        <f t="shared" si="3"/>
        <v>S-190</v>
      </c>
    </row>
    <row r="210" spans="1:13" ht="19.5" customHeight="1" x14ac:dyDescent="0.25">
      <c r="A210" s="38">
        <v>2017</v>
      </c>
      <c r="B210" s="38" t="s">
        <v>0</v>
      </c>
      <c r="C210" s="30" t="s">
        <v>968</v>
      </c>
      <c r="D210" s="30" t="s">
        <v>34</v>
      </c>
      <c r="E210" s="30" t="s">
        <v>7</v>
      </c>
      <c r="F210" s="30"/>
      <c r="G210" s="30"/>
      <c r="H210" s="30" t="s">
        <v>793</v>
      </c>
      <c r="I210" s="30" t="s">
        <v>967</v>
      </c>
      <c r="J210" s="30"/>
      <c r="K210" s="30"/>
      <c r="L210" s="30"/>
      <c r="M210" s="39" t="str">
        <f t="shared" si="3"/>
        <v>S-190</v>
      </c>
    </row>
    <row r="211" spans="1:13" ht="19.5" customHeight="1" x14ac:dyDescent="0.25">
      <c r="A211" s="38">
        <v>2017</v>
      </c>
      <c r="B211" s="38" t="s">
        <v>0</v>
      </c>
      <c r="C211" s="30" t="s">
        <v>968</v>
      </c>
      <c r="D211" s="30" t="s">
        <v>44</v>
      </c>
      <c r="E211" s="30" t="s">
        <v>7</v>
      </c>
      <c r="F211" s="30"/>
      <c r="G211" s="30"/>
      <c r="H211" s="30" t="s">
        <v>734</v>
      </c>
      <c r="I211" s="30" t="s">
        <v>795</v>
      </c>
      <c r="J211" s="30"/>
      <c r="K211" s="30"/>
      <c r="L211" s="30"/>
      <c r="M211" s="39" t="str">
        <f t="shared" si="3"/>
        <v>S-190</v>
      </c>
    </row>
    <row r="212" spans="1:13" ht="19.5" customHeight="1" x14ac:dyDescent="0.25">
      <c r="A212" s="38">
        <v>2017</v>
      </c>
      <c r="B212" s="38" t="s">
        <v>0</v>
      </c>
      <c r="C212" s="30" t="s">
        <v>968</v>
      </c>
      <c r="D212" s="30" t="s">
        <v>44</v>
      </c>
      <c r="E212" s="30" t="s">
        <v>7</v>
      </c>
      <c r="F212" s="30"/>
      <c r="G212" s="30"/>
      <c r="H212" s="30" t="s">
        <v>741</v>
      </c>
      <c r="I212" s="30" t="s">
        <v>797</v>
      </c>
      <c r="J212" s="30"/>
      <c r="K212" s="30"/>
      <c r="L212" s="30"/>
      <c r="M212" s="39" t="str">
        <f t="shared" si="3"/>
        <v>S-190</v>
      </c>
    </row>
    <row r="213" spans="1:13" ht="19.5" customHeight="1" x14ac:dyDescent="0.25">
      <c r="A213" s="38">
        <v>2017</v>
      </c>
      <c r="B213" s="38" t="s">
        <v>0</v>
      </c>
      <c r="C213" s="30" t="s">
        <v>968</v>
      </c>
      <c r="D213" s="30" t="s">
        <v>44</v>
      </c>
      <c r="E213" s="30" t="s">
        <v>7</v>
      </c>
      <c r="F213" s="30"/>
      <c r="G213" s="30"/>
      <c r="H213" s="30" t="s">
        <v>744</v>
      </c>
      <c r="I213" s="30" t="s">
        <v>799</v>
      </c>
      <c r="J213" s="30"/>
      <c r="K213" s="30"/>
      <c r="L213" s="30"/>
      <c r="M213" s="39" t="str">
        <f t="shared" si="3"/>
        <v>S-190</v>
      </c>
    </row>
    <row r="214" spans="1:13" ht="19.5" customHeight="1" x14ac:dyDescent="0.25">
      <c r="A214" s="38">
        <v>2017</v>
      </c>
      <c r="B214" s="38" t="s">
        <v>0</v>
      </c>
      <c r="C214" s="30" t="s">
        <v>968</v>
      </c>
      <c r="D214" s="30" t="s">
        <v>44</v>
      </c>
      <c r="E214" s="30" t="s">
        <v>7</v>
      </c>
      <c r="F214" s="30"/>
      <c r="G214" s="30"/>
      <c r="H214" s="30" t="s">
        <v>737</v>
      </c>
      <c r="I214" s="30" t="s">
        <v>961</v>
      </c>
      <c r="J214" s="30"/>
      <c r="K214" s="30"/>
      <c r="L214" s="30"/>
      <c r="M214" s="39" t="str">
        <f t="shared" si="3"/>
        <v>S-190</v>
      </c>
    </row>
    <row r="215" spans="1:13" ht="19.5" customHeight="1" x14ac:dyDescent="0.25">
      <c r="A215" s="38">
        <v>2017</v>
      </c>
      <c r="B215" s="38" t="s">
        <v>0</v>
      </c>
      <c r="C215" s="30" t="s">
        <v>968</v>
      </c>
      <c r="D215" s="30" t="s">
        <v>44</v>
      </c>
      <c r="E215" s="30" t="s">
        <v>7</v>
      </c>
      <c r="F215" s="30"/>
      <c r="G215" s="30"/>
      <c r="H215" s="30" t="s">
        <v>531</v>
      </c>
      <c r="I215" s="30" t="s">
        <v>961</v>
      </c>
      <c r="J215" s="30"/>
      <c r="K215" s="30"/>
      <c r="L215" s="30"/>
      <c r="M215" s="39" t="str">
        <f t="shared" ref="M215:M247" si="4">MID(C215,1,5)</f>
        <v>S-190</v>
      </c>
    </row>
    <row r="216" spans="1:13" ht="19.5" customHeight="1" x14ac:dyDescent="0.25">
      <c r="A216" s="38">
        <v>2017</v>
      </c>
      <c r="B216" s="38" t="s">
        <v>0</v>
      </c>
      <c r="C216" s="30" t="s">
        <v>968</v>
      </c>
      <c r="D216" s="30" t="s">
        <v>44</v>
      </c>
      <c r="E216" s="30" t="s">
        <v>7</v>
      </c>
      <c r="F216" s="30"/>
      <c r="G216" s="30"/>
      <c r="H216" s="30" t="s">
        <v>796</v>
      </c>
      <c r="I216" s="30" t="s">
        <v>967</v>
      </c>
      <c r="J216" s="30"/>
      <c r="K216" s="30"/>
      <c r="L216" s="30"/>
      <c r="M216" s="39" t="str">
        <f t="shared" si="4"/>
        <v>S-190</v>
      </c>
    </row>
    <row r="217" spans="1:13" ht="19.5" customHeight="1" x14ac:dyDescent="0.25">
      <c r="A217" s="38">
        <v>2017</v>
      </c>
      <c r="B217" s="38" t="s">
        <v>0</v>
      </c>
      <c r="C217" s="30" t="s">
        <v>968</v>
      </c>
      <c r="D217" s="30" t="s">
        <v>44</v>
      </c>
      <c r="E217" s="30" t="s">
        <v>7</v>
      </c>
      <c r="F217" s="30"/>
      <c r="G217" s="30"/>
      <c r="H217" s="30" t="s">
        <v>798</v>
      </c>
      <c r="I217" s="30" t="s">
        <v>967</v>
      </c>
      <c r="J217" s="30"/>
      <c r="K217" s="30"/>
      <c r="L217" s="30"/>
      <c r="M217" s="39" t="str">
        <f t="shared" si="4"/>
        <v>S-190</v>
      </c>
    </row>
    <row r="218" spans="1:13" ht="19.5" customHeight="1" x14ac:dyDescent="0.25">
      <c r="A218" s="38">
        <v>2017</v>
      </c>
      <c r="B218" s="38" t="s">
        <v>0</v>
      </c>
      <c r="C218" s="30" t="s">
        <v>971</v>
      </c>
      <c r="D218" s="30" t="s">
        <v>3</v>
      </c>
      <c r="E218" s="30" t="s">
        <v>7</v>
      </c>
      <c r="F218" s="30"/>
      <c r="G218" s="30"/>
      <c r="H218" s="30" t="s">
        <v>161</v>
      </c>
      <c r="I218" s="30" t="s">
        <v>961</v>
      </c>
      <c r="J218" s="30"/>
      <c r="K218" s="30"/>
      <c r="L218" s="30"/>
      <c r="M218" s="39" t="str">
        <f t="shared" si="4"/>
        <v>S-191</v>
      </c>
    </row>
    <row r="219" spans="1:13" ht="19.5" customHeight="1" x14ac:dyDescent="0.25">
      <c r="A219" s="38">
        <v>2017</v>
      </c>
      <c r="B219" s="38" t="s">
        <v>0</v>
      </c>
      <c r="C219" s="30" t="s">
        <v>971</v>
      </c>
      <c r="D219" s="30" t="s">
        <v>3</v>
      </c>
      <c r="E219" s="30" t="s">
        <v>7</v>
      </c>
      <c r="F219" s="30"/>
      <c r="G219" s="30"/>
      <c r="H219" s="30" t="s">
        <v>800</v>
      </c>
      <c r="I219" s="30" t="s">
        <v>967</v>
      </c>
      <c r="J219" s="30"/>
      <c r="K219" s="30"/>
      <c r="L219" s="30"/>
      <c r="M219" s="39" t="str">
        <f t="shared" si="4"/>
        <v>S-191</v>
      </c>
    </row>
    <row r="220" spans="1:13" ht="19.5" customHeight="1" x14ac:dyDescent="0.25">
      <c r="A220" s="38">
        <v>2017</v>
      </c>
      <c r="B220" s="38" t="s">
        <v>0</v>
      </c>
      <c r="C220" s="30" t="s">
        <v>971</v>
      </c>
      <c r="D220" s="30" t="s">
        <v>26</v>
      </c>
      <c r="E220" s="30" t="s">
        <v>7</v>
      </c>
      <c r="F220" s="30"/>
      <c r="G220" s="30"/>
      <c r="H220" s="30" t="s">
        <v>351</v>
      </c>
      <c r="I220" s="30" t="s">
        <v>961</v>
      </c>
      <c r="J220" s="30"/>
      <c r="K220" s="30"/>
      <c r="L220" s="30"/>
      <c r="M220" s="39" t="str">
        <f t="shared" si="4"/>
        <v>S-191</v>
      </c>
    </row>
    <row r="221" spans="1:13" ht="19.5" customHeight="1" x14ac:dyDescent="0.25">
      <c r="A221" s="38">
        <v>2017</v>
      </c>
      <c r="B221" s="38" t="s">
        <v>0</v>
      </c>
      <c r="C221" s="30" t="s">
        <v>971</v>
      </c>
      <c r="D221" s="30" t="s">
        <v>26</v>
      </c>
      <c r="E221" s="30" t="s">
        <v>7</v>
      </c>
      <c r="F221" s="30"/>
      <c r="G221" s="30"/>
      <c r="H221" s="30" t="s">
        <v>355</v>
      </c>
      <c r="I221" s="30" t="s">
        <v>967</v>
      </c>
      <c r="J221" s="30"/>
      <c r="K221" s="30"/>
      <c r="L221" s="30"/>
      <c r="M221" s="39" t="str">
        <f t="shared" si="4"/>
        <v>S-191</v>
      </c>
    </row>
    <row r="222" spans="1:13" ht="19.5" customHeight="1" x14ac:dyDescent="0.25">
      <c r="A222" s="38">
        <v>2017</v>
      </c>
      <c r="B222" s="38" t="s">
        <v>0</v>
      </c>
      <c r="C222" s="30" t="s">
        <v>972</v>
      </c>
      <c r="D222" s="30" t="s">
        <v>3</v>
      </c>
      <c r="E222" s="30" t="s">
        <v>7</v>
      </c>
      <c r="F222" s="30"/>
      <c r="G222" s="30"/>
      <c r="H222" s="30" t="s">
        <v>161</v>
      </c>
      <c r="I222" s="30" t="s">
        <v>961</v>
      </c>
      <c r="J222" s="30"/>
      <c r="K222" s="30"/>
      <c r="L222" s="30"/>
      <c r="M222" s="39" t="str">
        <f t="shared" si="4"/>
        <v>S-192</v>
      </c>
    </row>
    <row r="223" spans="1:13" ht="19.5" customHeight="1" x14ac:dyDescent="0.25">
      <c r="A223" s="38">
        <v>2017</v>
      </c>
      <c r="B223" s="38" t="s">
        <v>0</v>
      </c>
      <c r="C223" s="30" t="s">
        <v>972</v>
      </c>
      <c r="D223" s="30" t="s">
        <v>26</v>
      </c>
      <c r="E223" s="30" t="s">
        <v>7</v>
      </c>
      <c r="F223" s="30"/>
      <c r="G223" s="30"/>
      <c r="H223" s="30" t="s">
        <v>626</v>
      </c>
      <c r="I223" s="30" t="s">
        <v>961</v>
      </c>
      <c r="J223" s="30"/>
      <c r="K223" s="30"/>
      <c r="L223" s="30"/>
      <c r="M223" s="39" t="str">
        <f t="shared" si="4"/>
        <v>S-192</v>
      </c>
    </row>
    <row r="224" spans="1:13" ht="19.5" customHeight="1" x14ac:dyDescent="0.25">
      <c r="A224" s="38">
        <v>2017</v>
      </c>
      <c r="B224" s="38" t="s">
        <v>0</v>
      </c>
      <c r="C224" s="30" t="s">
        <v>972</v>
      </c>
      <c r="D224" s="30" t="s">
        <v>26</v>
      </c>
      <c r="E224" s="30" t="s">
        <v>7</v>
      </c>
      <c r="F224" s="30"/>
      <c r="G224" s="30"/>
      <c r="H224" s="30" t="s">
        <v>801</v>
      </c>
      <c r="I224" s="30" t="s">
        <v>967</v>
      </c>
      <c r="J224" s="30"/>
      <c r="K224" s="30"/>
      <c r="L224" s="30"/>
      <c r="M224" s="39" t="str">
        <f t="shared" si="4"/>
        <v>S-192</v>
      </c>
    </row>
    <row r="225" spans="1:13" ht="19.5" customHeight="1" x14ac:dyDescent="0.25">
      <c r="A225" s="38">
        <v>2017</v>
      </c>
      <c r="B225" s="38" t="s">
        <v>0</v>
      </c>
      <c r="C225" s="30" t="s">
        <v>972</v>
      </c>
      <c r="D225" s="30" t="s">
        <v>26</v>
      </c>
      <c r="E225" s="30" t="s">
        <v>7</v>
      </c>
      <c r="F225" s="30"/>
      <c r="G225" s="30"/>
      <c r="H225" s="30" t="s">
        <v>802</v>
      </c>
      <c r="I225" s="30" t="s">
        <v>967</v>
      </c>
      <c r="J225" s="30"/>
      <c r="K225" s="30"/>
      <c r="L225" s="30"/>
      <c r="M225" s="39" t="str">
        <f t="shared" si="4"/>
        <v>S-192</v>
      </c>
    </row>
    <row r="226" spans="1:13" ht="19.5" customHeight="1" x14ac:dyDescent="0.25">
      <c r="A226" s="38">
        <v>2017</v>
      </c>
      <c r="B226" s="38" t="s">
        <v>0</v>
      </c>
      <c r="C226" s="30" t="s">
        <v>972</v>
      </c>
      <c r="D226" s="30" t="s">
        <v>34</v>
      </c>
      <c r="E226" s="30" t="s">
        <v>7</v>
      </c>
      <c r="F226" s="30"/>
      <c r="G226" s="30"/>
      <c r="H226" s="30" t="s">
        <v>369</v>
      </c>
      <c r="I226" s="30" t="s">
        <v>803</v>
      </c>
      <c r="J226" s="30"/>
      <c r="K226" s="30"/>
      <c r="L226" s="30"/>
      <c r="M226" s="39" t="str">
        <f t="shared" si="4"/>
        <v>S-192</v>
      </c>
    </row>
    <row r="227" spans="1:13" ht="19.5" customHeight="1" x14ac:dyDescent="0.25">
      <c r="A227" s="38">
        <v>2017</v>
      </c>
      <c r="B227" s="38" t="s">
        <v>0</v>
      </c>
      <c r="C227" s="30" t="s">
        <v>973</v>
      </c>
      <c r="D227" s="30" t="s">
        <v>3</v>
      </c>
      <c r="E227" s="30" t="s">
        <v>7</v>
      </c>
      <c r="F227" s="30"/>
      <c r="G227" s="30"/>
      <c r="H227" s="30" t="s">
        <v>161</v>
      </c>
      <c r="I227" s="30" t="s">
        <v>961</v>
      </c>
      <c r="J227" s="30"/>
      <c r="K227" s="30"/>
      <c r="L227" s="30"/>
      <c r="M227" s="39" t="str">
        <f t="shared" si="4"/>
        <v>S-236</v>
      </c>
    </row>
    <row r="228" spans="1:13" ht="19.5" customHeight="1" x14ac:dyDescent="0.25">
      <c r="A228" s="38">
        <v>2017</v>
      </c>
      <c r="B228" s="38" t="s">
        <v>0</v>
      </c>
      <c r="C228" s="30" t="s">
        <v>973</v>
      </c>
      <c r="D228" s="30" t="s">
        <v>3</v>
      </c>
      <c r="E228" s="30" t="s">
        <v>7</v>
      </c>
      <c r="F228" s="30"/>
      <c r="G228" s="30"/>
      <c r="H228" s="30" t="s">
        <v>804</v>
      </c>
      <c r="I228" s="30" t="s">
        <v>967</v>
      </c>
      <c r="J228" s="30"/>
      <c r="K228" s="30"/>
      <c r="L228" s="30"/>
      <c r="M228" s="39" t="str">
        <f t="shared" si="4"/>
        <v>S-236</v>
      </c>
    </row>
    <row r="229" spans="1:13" ht="19.5" customHeight="1" x14ac:dyDescent="0.25">
      <c r="A229" s="38">
        <v>2017</v>
      </c>
      <c r="B229" s="38" t="s">
        <v>0</v>
      </c>
      <c r="C229" s="30" t="s">
        <v>973</v>
      </c>
      <c r="D229" s="30" t="s">
        <v>26</v>
      </c>
      <c r="E229" s="30" t="s">
        <v>7</v>
      </c>
      <c r="F229" s="30"/>
      <c r="G229" s="30"/>
      <c r="H229" s="30" t="s">
        <v>760</v>
      </c>
      <c r="I229" s="30" t="s">
        <v>961</v>
      </c>
      <c r="J229" s="30"/>
      <c r="K229" s="30"/>
      <c r="L229" s="30"/>
      <c r="M229" s="39" t="str">
        <f t="shared" si="4"/>
        <v>S-236</v>
      </c>
    </row>
    <row r="230" spans="1:13" ht="19.5" customHeight="1" x14ac:dyDescent="0.25">
      <c r="A230" s="38">
        <v>2017</v>
      </c>
      <c r="B230" s="38" t="s">
        <v>0</v>
      </c>
      <c r="C230" s="30" t="s">
        <v>973</v>
      </c>
      <c r="D230" s="30" t="s">
        <v>26</v>
      </c>
      <c r="E230" s="30" t="s">
        <v>7</v>
      </c>
      <c r="F230" s="30"/>
      <c r="G230" s="30"/>
      <c r="H230" s="30" t="s">
        <v>805</v>
      </c>
      <c r="I230" s="30" t="s">
        <v>967</v>
      </c>
      <c r="J230" s="30"/>
      <c r="K230" s="30"/>
      <c r="L230" s="30"/>
      <c r="M230" s="39" t="str">
        <f t="shared" si="4"/>
        <v>S-236</v>
      </c>
    </row>
    <row r="231" spans="1:13" ht="19.5" customHeight="1" x14ac:dyDescent="0.25">
      <c r="A231" s="38">
        <v>2017</v>
      </c>
      <c r="B231" s="38" t="s">
        <v>0</v>
      </c>
      <c r="C231" s="30" t="s">
        <v>973</v>
      </c>
      <c r="D231" s="30" t="s">
        <v>34</v>
      </c>
      <c r="E231" s="30" t="s">
        <v>7</v>
      </c>
      <c r="F231" s="30"/>
      <c r="G231" s="30"/>
      <c r="H231" s="30" t="s">
        <v>763</v>
      </c>
      <c r="I231" s="30" t="s">
        <v>806</v>
      </c>
      <c r="J231" s="30"/>
      <c r="K231" s="30"/>
      <c r="L231" s="30"/>
      <c r="M231" s="39" t="str">
        <f t="shared" si="4"/>
        <v>S-236</v>
      </c>
    </row>
    <row r="232" spans="1:13" ht="19.5" customHeight="1" x14ac:dyDescent="0.25">
      <c r="A232" s="38">
        <v>2017</v>
      </c>
      <c r="B232" s="38" t="s">
        <v>0</v>
      </c>
      <c r="C232" s="30" t="s">
        <v>973</v>
      </c>
      <c r="D232" s="30" t="s">
        <v>44</v>
      </c>
      <c r="E232" s="30" t="s">
        <v>7</v>
      </c>
      <c r="F232" s="30"/>
      <c r="G232" s="30"/>
      <c r="H232" s="30" t="s">
        <v>769</v>
      </c>
      <c r="I232" s="30" t="s">
        <v>807</v>
      </c>
      <c r="J232" s="30"/>
      <c r="K232" s="30"/>
      <c r="L232" s="30"/>
      <c r="M232" s="39" t="str">
        <f t="shared" si="4"/>
        <v>S-236</v>
      </c>
    </row>
    <row r="233" spans="1:13" ht="19.5" customHeight="1" x14ac:dyDescent="0.25">
      <c r="A233" s="38">
        <v>2017</v>
      </c>
      <c r="B233" s="38" t="s">
        <v>0</v>
      </c>
      <c r="C233" s="30" t="s">
        <v>974</v>
      </c>
      <c r="D233" s="30" t="s">
        <v>34</v>
      </c>
      <c r="E233" s="30" t="s">
        <v>7</v>
      </c>
      <c r="F233" s="30"/>
      <c r="G233" s="30"/>
      <c r="H233" s="30" t="s">
        <v>665</v>
      </c>
      <c r="I233" s="30" t="s">
        <v>808</v>
      </c>
      <c r="J233" s="30"/>
      <c r="K233" s="30"/>
      <c r="L233" s="30"/>
      <c r="M233" s="39" t="str">
        <f t="shared" si="4"/>
        <v>S-278</v>
      </c>
    </row>
    <row r="234" spans="1:13" ht="19.5" customHeight="1" x14ac:dyDescent="0.25">
      <c r="A234" s="38">
        <v>2017</v>
      </c>
      <c r="B234" s="38" t="s">
        <v>0</v>
      </c>
      <c r="C234" s="30" t="s">
        <v>974</v>
      </c>
      <c r="D234" s="30" t="s">
        <v>44</v>
      </c>
      <c r="E234" s="30" t="s">
        <v>7</v>
      </c>
      <c r="F234" s="30"/>
      <c r="G234" s="30"/>
      <c r="H234" s="30" t="s">
        <v>777</v>
      </c>
      <c r="I234" s="30" t="s">
        <v>809</v>
      </c>
      <c r="J234" s="30"/>
      <c r="K234" s="30"/>
      <c r="L234" s="30"/>
      <c r="M234" s="39" t="str">
        <f t="shared" si="4"/>
        <v>S-278</v>
      </c>
    </row>
    <row r="235" spans="1:13" ht="19.5" customHeight="1" x14ac:dyDescent="0.25">
      <c r="A235" s="38">
        <v>2017</v>
      </c>
      <c r="B235" s="38" t="s">
        <v>0</v>
      </c>
      <c r="C235" s="30" t="s">
        <v>974</v>
      </c>
      <c r="D235" s="30" t="s">
        <v>44</v>
      </c>
      <c r="E235" s="30" t="s">
        <v>7</v>
      </c>
      <c r="F235" s="30"/>
      <c r="G235" s="30"/>
      <c r="H235" s="30" t="s">
        <v>779</v>
      </c>
      <c r="I235" s="30" t="s">
        <v>810</v>
      </c>
      <c r="J235" s="30"/>
      <c r="K235" s="30"/>
      <c r="L235" s="30"/>
      <c r="M235" s="39" t="str">
        <f t="shared" si="4"/>
        <v>S-278</v>
      </c>
    </row>
    <row r="236" spans="1:13" ht="19.5" customHeight="1" x14ac:dyDescent="0.25">
      <c r="A236" s="38">
        <v>2017</v>
      </c>
      <c r="B236" s="38" t="s">
        <v>0</v>
      </c>
      <c r="C236" s="30" t="s">
        <v>974</v>
      </c>
      <c r="D236" s="30" t="s">
        <v>44</v>
      </c>
      <c r="E236" s="30" t="s">
        <v>7</v>
      </c>
      <c r="F236" s="30"/>
      <c r="G236" s="30"/>
      <c r="H236" s="30" t="s">
        <v>677</v>
      </c>
      <c r="I236" s="30" t="s">
        <v>811</v>
      </c>
      <c r="J236" s="30"/>
      <c r="K236" s="30"/>
      <c r="L236" s="30"/>
      <c r="M236" s="39" t="str">
        <f t="shared" si="4"/>
        <v>S-278</v>
      </c>
    </row>
    <row r="237" spans="1:13" ht="19.5" customHeight="1" x14ac:dyDescent="0.25">
      <c r="A237" s="38">
        <v>2017</v>
      </c>
      <c r="B237" s="38" t="s">
        <v>0</v>
      </c>
      <c r="C237" s="30" t="s">
        <v>974</v>
      </c>
      <c r="D237" s="30" t="s">
        <v>44</v>
      </c>
      <c r="E237" s="30" t="s">
        <v>7</v>
      </c>
      <c r="F237" s="30"/>
      <c r="G237" s="30"/>
      <c r="H237" s="30" t="s">
        <v>679</v>
      </c>
      <c r="I237" s="30" t="s">
        <v>812</v>
      </c>
      <c r="J237" s="30"/>
      <c r="K237" s="30"/>
      <c r="L237" s="30"/>
      <c r="M237" s="39" t="str">
        <f t="shared" si="4"/>
        <v>S-278</v>
      </c>
    </row>
    <row r="238" spans="1:13" ht="19.5" customHeight="1" x14ac:dyDescent="0.25">
      <c r="A238" s="38">
        <v>2017</v>
      </c>
      <c r="B238" s="38" t="s">
        <v>0</v>
      </c>
      <c r="C238" s="30" t="s">
        <v>975</v>
      </c>
      <c r="D238" s="30" t="s">
        <v>3</v>
      </c>
      <c r="E238" s="30" t="s">
        <v>7</v>
      </c>
      <c r="F238" s="30"/>
      <c r="G238" s="30"/>
      <c r="H238" s="30" t="s">
        <v>160</v>
      </c>
      <c r="I238" s="30" t="s">
        <v>17</v>
      </c>
      <c r="J238" s="30"/>
      <c r="K238" s="30"/>
      <c r="L238" s="30"/>
      <c r="M238" s="39" t="str">
        <f t="shared" si="4"/>
        <v>U-003</v>
      </c>
    </row>
    <row r="239" spans="1:13" ht="19.5" customHeight="1" x14ac:dyDescent="0.25">
      <c r="A239" s="38">
        <v>2017</v>
      </c>
      <c r="B239" s="38" t="s">
        <v>0</v>
      </c>
      <c r="C239" s="30" t="s">
        <v>975</v>
      </c>
      <c r="D239" s="30" t="s">
        <v>3</v>
      </c>
      <c r="E239" s="30" t="s">
        <v>7</v>
      </c>
      <c r="F239" s="30"/>
      <c r="G239" s="30"/>
      <c r="H239" s="30" t="s">
        <v>161</v>
      </c>
      <c r="I239" s="30" t="s">
        <v>961</v>
      </c>
      <c r="J239" s="30"/>
      <c r="K239" s="30"/>
      <c r="L239" s="30"/>
      <c r="M239" s="39" t="str">
        <f t="shared" si="4"/>
        <v>U-003</v>
      </c>
    </row>
    <row r="240" spans="1:13" ht="19.5" customHeight="1" x14ac:dyDescent="0.25">
      <c r="A240" s="38">
        <v>2017</v>
      </c>
      <c r="B240" s="38" t="s">
        <v>0</v>
      </c>
      <c r="C240" s="30" t="s">
        <v>975</v>
      </c>
      <c r="D240" s="30" t="s">
        <v>3</v>
      </c>
      <c r="E240" s="30" t="s">
        <v>7</v>
      </c>
      <c r="F240" s="30"/>
      <c r="G240" s="30"/>
      <c r="H240" s="30" t="s">
        <v>444</v>
      </c>
      <c r="I240" s="30" t="s">
        <v>967</v>
      </c>
      <c r="J240" s="30"/>
      <c r="K240" s="30"/>
      <c r="L240" s="30"/>
      <c r="M240" s="39" t="str">
        <f t="shared" si="4"/>
        <v>U-003</v>
      </c>
    </row>
    <row r="241" spans="1:13" ht="19.5" customHeight="1" x14ac:dyDescent="0.25">
      <c r="A241" s="38">
        <v>2017</v>
      </c>
      <c r="B241" s="38" t="s">
        <v>0</v>
      </c>
      <c r="C241" s="30" t="s">
        <v>975</v>
      </c>
      <c r="D241" s="30" t="s">
        <v>26</v>
      </c>
      <c r="E241" s="30" t="s">
        <v>7</v>
      </c>
      <c r="F241" s="30"/>
      <c r="G241" s="30"/>
      <c r="H241" s="30" t="s">
        <v>444</v>
      </c>
      <c r="I241" s="30" t="s">
        <v>961</v>
      </c>
      <c r="J241" s="30"/>
      <c r="K241" s="30"/>
      <c r="L241" s="30"/>
      <c r="M241" s="39" t="str">
        <f t="shared" si="4"/>
        <v>U-003</v>
      </c>
    </row>
    <row r="242" spans="1:13" ht="19.5" customHeight="1" x14ac:dyDescent="0.25">
      <c r="A242" s="38">
        <v>2017</v>
      </c>
      <c r="B242" s="38" t="s">
        <v>0</v>
      </c>
      <c r="C242" s="30" t="s">
        <v>975</v>
      </c>
      <c r="D242" s="30" t="s">
        <v>34</v>
      </c>
      <c r="E242" s="30" t="s">
        <v>7</v>
      </c>
      <c r="F242" s="30"/>
      <c r="G242" s="30"/>
      <c r="H242" s="30" t="s">
        <v>448</v>
      </c>
      <c r="I242" s="30" t="s">
        <v>961</v>
      </c>
      <c r="J242" s="30"/>
      <c r="K242" s="30"/>
      <c r="L242" s="30"/>
      <c r="M242" s="39" t="str">
        <f t="shared" si="4"/>
        <v>U-003</v>
      </c>
    </row>
    <row r="243" spans="1:13" ht="19.5" customHeight="1" x14ac:dyDescent="0.25">
      <c r="A243" s="38">
        <v>2017</v>
      </c>
      <c r="B243" s="38" t="s">
        <v>0</v>
      </c>
      <c r="C243" s="30" t="s">
        <v>975</v>
      </c>
      <c r="D243" s="30" t="s">
        <v>34</v>
      </c>
      <c r="E243" s="30" t="s">
        <v>7</v>
      </c>
      <c r="F243" s="30"/>
      <c r="G243" s="30"/>
      <c r="H243" s="30" t="s">
        <v>813</v>
      </c>
      <c r="I243" s="30" t="s">
        <v>967</v>
      </c>
      <c r="J243" s="30"/>
      <c r="K243" s="30"/>
      <c r="L243" s="30"/>
      <c r="M243" s="39" t="str">
        <f t="shared" si="4"/>
        <v>U-003</v>
      </c>
    </row>
    <row r="244" spans="1:13" ht="19.5" customHeight="1" x14ac:dyDescent="0.25">
      <c r="A244" s="38">
        <v>2017</v>
      </c>
      <c r="B244" s="38" t="s">
        <v>0</v>
      </c>
      <c r="C244" s="30" t="s">
        <v>975</v>
      </c>
      <c r="D244" s="30" t="s">
        <v>34</v>
      </c>
      <c r="E244" s="30" t="s">
        <v>7</v>
      </c>
      <c r="F244" s="30"/>
      <c r="G244" s="30"/>
      <c r="H244" s="30" t="s">
        <v>814</v>
      </c>
      <c r="I244" s="30" t="s">
        <v>967</v>
      </c>
      <c r="J244" s="30"/>
      <c r="K244" s="30"/>
      <c r="L244" s="30"/>
      <c r="M244" s="39" t="str">
        <f t="shared" si="4"/>
        <v>U-003</v>
      </c>
    </row>
    <row r="245" spans="1:13" ht="19.5" customHeight="1" x14ac:dyDescent="0.25">
      <c r="A245" s="38">
        <v>2017</v>
      </c>
      <c r="B245" s="38" t="s">
        <v>0</v>
      </c>
      <c r="C245" s="30" t="s">
        <v>975</v>
      </c>
      <c r="D245" s="30" t="s">
        <v>34</v>
      </c>
      <c r="E245" s="30" t="s">
        <v>7</v>
      </c>
      <c r="F245" s="30"/>
      <c r="G245" s="30"/>
      <c r="H245" s="30" t="s">
        <v>815</v>
      </c>
      <c r="I245" s="30" t="s">
        <v>967</v>
      </c>
      <c r="J245" s="30"/>
      <c r="K245" s="30"/>
      <c r="L245" s="30"/>
      <c r="M245" s="39" t="str">
        <f t="shared" si="4"/>
        <v>U-003</v>
      </c>
    </row>
    <row r="246" spans="1:13" ht="19.5" customHeight="1" x14ac:dyDescent="0.25">
      <c r="A246" s="38">
        <v>2017</v>
      </c>
      <c r="B246" s="38" t="s">
        <v>0</v>
      </c>
      <c r="C246" s="30" t="s">
        <v>975</v>
      </c>
      <c r="D246" s="30" t="s">
        <v>44</v>
      </c>
      <c r="E246" s="30" t="s">
        <v>7</v>
      </c>
      <c r="F246" s="30"/>
      <c r="G246" s="30"/>
      <c r="H246" s="30" t="s">
        <v>816</v>
      </c>
      <c r="I246" s="30" t="s">
        <v>967</v>
      </c>
      <c r="J246" s="30"/>
      <c r="K246" s="30"/>
      <c r="L246" s="30"/>
      <c r="M246" s="39" t="str">
        <f t="shared" si="4"/>
        <v>U-003</v>
      </c>
    </row>
    <row r="247" spans="1:13" ht="19.5" customHeight="1" x14ac:dyDescent="0.25">
      <c r="A247" s="38">
        <v>2017</v>
      </c>
      <c r="B247" s="38" t="s">
        <v>0</v>
      </c>
      <c r="C247" s="30" t="s">
        <v>975</v>
      </c>
      <c r="D247" s="30" t="s">
        <v>44</v>
      </c>
      <c r="E247" s="30" t="s">
        <v>7</v>
      </c>
      <c r="F247" s="30"/>
      <c r="G247" s="30"/>
      <c r="H247" s="30" t="s">
        <v>696</v>
      </c>
      <c r="I247" s="30" t="s">
        <v>961</v>
      </c>
      <c r="J247" s="30"/>
      <c r="K247" s="30"/>
      <c r="L247" s="30"/>
      <c r="M247" s="39" t="str">
        <f t="shared" si="4"/>
        <v>U-003</v>
      </c>
    </row>
    <row r="248" spans="1:13" ht="19.5" customHeight="1" x14ac:dyDescent="0.25">
      <c r="M248" s="37"/>
    </row>
    <row r="249" spans="1:13" ht="19.5" customHeight="1" x14ac:dyDescent="0.25">
      <c r="M249" s="37"/>
    </row>
    <row r="250" spans="1:13" ht="19.5" customHeight="1" x14ac:dyDescent="0.25">
      <c r="M250" s="37"/>
    </row>
    <row r="251" spans="1:13" ht="19.5" customHeight="1" x14ac:dyDescent="0.25">
      <c r="M251" s="37"/>
    </row>
    <row r="252" spans="1:13" ht="19.5" customHeight="1" x14ac:dyDescent="0.25">
      <c r="M252" s="37"/>
    </row>
    <row r="253" spans="1:13" ht="19.5" customHeight="1" x14ac:dyDescent="0.25">
      <c r="M253" s="37"/>
    </row>
    <row r="254" spans="1:13" ht="19.5" customHeight="1" x14ac:dyDescent="0.25">
      <c r="M254" s="37"/>
    </row>
    <row r="255" spans="1:13" ht="19.5" customHeight="1" x14ac:dyDescent="0.25">
      <c r="M255" s="37"/>
    </row>
    <row r="256" spans="1:13" ht="19.5" customHeight="1" x14ac:dyDescent="0.25">
      <c r="M256" s="37"/>
    </row>
    <row r="257" spans="13:13" ht="19.5" customHeight="1" x14ac:dyDescent="0.25">
      <c r="M257" s="37"/>
    </row>
    <row r="258" spans="13:13" ht="19.5" customHeight="1" x14ac:dyDescent="0.25">
      <c r="M258" s="37"/>
    </row>
    <row r="259" spans="13:13" ht="19.5" customHeight="1" x14ac:dyDescent="0.25">
      <c r="M259" s="37"/>
    </row>
    <row r="260" spans="13:13" ht="19.5" customHeight="1" x14ac:dyDescent="0.25">
      <c r="M260" s="37"/>
    </row>
    <row r="261" spans="13:13" ht="19.5" customHeight="1" x14ac:dyDescent="0.25">
      <c r="M261" s="37"/>
    </row>
    <row r="262" spans="13:13" ht="19.5" customHeight="1" x14ac:dyDescent="0.25">
      <c r="M262" s="37"/>
    </row>
    <row r="263" spans="13:13" ht="19.5" customHeight="1" x14ac:dyDescent="0.25">
      <c r="M263" s="37"/>
    </row>
    <row r="264" spans="13:13" ht="19.5" customHeight="1" x14ac:dyDescent="0.25">
      <c r="M264" s="37"/>
    </row>
    <row r="265" spans="13:13" ht="19.5" customHeight="1" x14ac:dyDescent="0.25">
      <c r="M265" s="37"/>
    </row>
    <row r="266" spans="13:13" ht="19.5" customHeight="1" x14ac:dyDescent="0.25">
      <c r="M266" s="37"/>
    </row>
    <row r="267" spans="13:13" ht="19.5" customHeight="1" x14ac:dyDescent="0.25">
      <c r="M267" s="37"/>
    </row>
    <row r="268" spans="13:13" ht="19.5" customHeight="1" x14ac:dyDescent="0.25">
      <c r="M268" s="37"/>
    </row>
    <row r="269" spans="13:13" ht="19.5" customHeight="1" x14ac:dyDescent="0.25">
      <c r="M269" s="37"/>
    </row>
    <row r="270" spans="13:13" ht="19.5" customHeight="1" x14ac:dyDescent="0.25">
      <c r="M270" s="37"/>
    </row>
    <row r="271" spans="13:13" ht="19.5" customHeight="1" x14ac:dyDescent="0.25">
      <c r="M271" s="37"/>
    </row>
    <row r="272" spans="13:13" ht="19.5" customHeight="1" x14ac:dyDescent="0.25">
      <c r="M272" s="37"/>
    </row>
    <row r="273" spans="13:13" ht="19.5" customHeight="1" x14ac:dyDescent="0.25">
      <c r="M273" s="37"/>
    </row>
    <row r="274" spans="13:13" ht="19.5" customHeight="1" x14ac:dyDescent="0.25">
      <c r="M274" s="37"/>
    </row>
    <row r="275" spans="13:13" ht="19.5" customHeight="1" x14ac:dyDescent="0.25">
      <c r="M275" s="37"/>
    </row>
    <row r="276" spans="13:13" ht="19.5" customHeight="1" x14ac:dyDescent="0.25">
      <c r="M276" s="37"/>
    </row>
    <row r="277" spans="13:13" ht="19.5" customHeight="1" x14ac:dyDescent="0.25">
      <c r="M277" s="37"/>
    </row>
    <row r="278" spans="13:13" ht="19.5" customHeight="1" x14ac:dyDescent="0.25">
      <c r="M278" s="37"/>
    </row>
    <row r="279" spans="13:13" ht="19.5" customHeight="1" x14ac:dyDescent="0.25">
      <c r="M279" s="37"/>
    </row>
    <row r="280" spans="13:13" ht="19.5" customHeight="1" x14ac:dyDescent="0.25">
      <c r="M280" s="37"/>
    </row>
    <row r="281" spans="13:13" ht="19.5" customHeight="1" x14ac:dyDescent="0.25">
      <c r="M281" s="37"/>
    </row>
    <row r="282" spans="13:13" ht="19.5" customHeight="1" x14ac:dyDescent="0.25">
      <c r="M282" s="37"/>
    </row>
    <row r="283" spans="13:13" ht="19.5" customHeight="1" x14ac:dyDescent="0.25">
      <c r="M283" s="37"/>
    </row>
    <row r="284" spans="13:13" ht="19.5" customHeight="1" x14ac:dyDescent="0.25">
      <c r="M284" s="37"/>
    </row>
    <row r="285" spans="13:13" ht="19.5" customHeight="1" x14ac:dyDescent="0.25">
      <c r="M285" s="37"/>
    </row>
    <row r="286" spans="13:13" ht="19.5" customHeight="1" x14ac:dyDescent="0.25">
      <c r="M286" s="37"/>
    </row>
    <row r="287" spans="13:13" ht="19.5" customHeight="1" x14ac:dyDescent="0.25">
      <c r="M287" s="37"/>
    </row>
    <row r="288" spans="13:13" ht="19.5" customHeight="1" x14ac:dyDescent="0.25">
      <c r="M288" s="37"/>
    </row>
    <row r="289" spans="13:13" ht="19.5" customHeight="1" x14ac:dyDescent="0.25">
      <c r="M289" s="37"/>
    </row>
    <row r="290" spans="13:13" ht="19.5" customHeight="1" x14ac:dyDescent="0.25">
      <c r="M290" s="37"/>
    </row>
    <row r="291" spans="13:13" ht="19.5" customHeight="1" x14ac:dyDescent="0.25">
      <c r="M291" s="37"/>
    </row>
    <row r="292" spans="13:13" ht="19.5" customHeight="1" x14ac:dyDescent="0.25">
      <c r="M292" s="37"/>
    </row>
    <row r="293" spans="13:13" ht="19.5" customHeight="1" x14ac:dyDescent="0.25">
      <c r="M293" s="37"/>
    </row>
    <row r="294" spans="13:13" ht="19.5" customHeight="1" x14ac:dyDescent="0.25">
      <c r="M294" s="37"/>
    </row>
    <row r="295" spans="13:13" ht="19.5" customHeight="1" x14ac:dyDescent="0.25">
      <c r="M295" s="37"/>
    </row>
    <row r="296" spans="13:13" ht="19.5" customHeight="1" x14ac:dyDescent="0.25">
      <c r="M296" s="37"/>
    </row>
    <row r="297" spans="13:13" ht="19.5" customHeight="1" x14ac:dyDescent="0.25">
      <c r="M297" s="37"/>
    </row>
    <row r="298" spans="13:13" ht="19.5" customHeight="1" x14ac:dyDescent="0.25">
      <c r="M298" s="37"/>
    </row>
    <row r="299" spans="13:13" ht="19.5" customHeight="1" x14ac:dyDescent="0.25">
      <c r="M299" s="37"/>
    </row>
    <row r="300" spans="13:13" ht="19.5" customHeight="1" x14ac:dyDescent="0.25">
      <c r="M300" s="37"/>
    </row>
    <row r="301" spans="13:13" ht="19.5" customHeight="1" x14ac:dyDescent="0.25">
      <c r="M301" s="37"/>
    </row>
    <row r="302" spans="13:13" ht="19.5" customHeight="1" x14ac:dyDescent="0.25">
      <c r="M302" s="37"/>
    </row>
    <row r="303" spans="13:13" ht="19.5" customHeight="1" x14ac:dyDescent="0.25">
      <c r="M303" s="37"/>
    </row>
    <row r="304" spans="13:13" ht="19.5" customHeight="1" x14ac:dyDescent="0.25">
      <c r="M304" s="37"/>
    </row>
    <row r="305" spans="13:13" ht="19.5" customHeight="1" x14ac:dyDescent="0.25">
      <c r="M305" s="37"/>
    </row>
    <row r="306" spans="13:13" ht="19.5" customHeight="1" x14ac:dyDescent="0.25">
      <c r="M306" s="37"/>
    </row>
    <row r="307" spans="13:13" ht="19.5" customHeight="1" x14ac:dyDescent="0.25">
      <c r="M307" s="37"/>
    </row>
    <row r="308" spans="13:13" ht="19.5" customHeight="1" x14ac:dyDescent="0.25">
      <c r="M308" s="37"/>
    </row>
    <row r="309" spans="13:13" ht="19.5" customHeight="1" x14ac:dyDescent="0.25">
      <c r="M309" s="37"/>
    </row>
    <row r="310" spans="13:13" ht="19.5" customHeight="1" x14ac:dyDescent="0.25">
      <c r="M310" s="37"/>
    </row>
    <row r="311" spans="13:13" ht="19.5" customHeight="1" x14ac:dyDescent="0.25">
      <c r="M311" s="37"/>
    </row>
    <row r="312" spans="13:13" ht="19.5" customHeight="1" x14ac:dyDescent="0.25">
      <c r="M312" s="37"/>
    </row>
    <row r="313" spans="13:13" ht="19.5" customHeight="1" x14ac:dyDescent="0.25">
      <c r="M313" s="37"/>
    </row>
    <row r="314" spans="13:13" ht="19.5" customHeight="1" x14ac:dyDescent="0.25">
      <c r="M314" s="37"/>
    </row>
    <row r="315" spans="13:13" ht="19.5" customHeight="1" x14ac:dyDescent="0.25">
      <c r="M315" s="37"/>
    </row>
    <row r="316" spans="13:13" ht="19.5" customHeight="1" x14ac:dyDescent="0.25">
      <c r="M316" s="37"/>
    </row>
    <row r="317" spans="13:13" ht="19.5" customHeight="1" x14ac:dyDescent="0.25">
      <c r="M317" s="37"/>
    </row>
    <row r="318" spans="13:13" ht="19.5" customHeight="1" x14ac:dyDescent="0.25">
      <c r="M318" s="37"/>
    </row>
  </sheetData>
  <autoFilter ref="A85:M247"/>
  <mergeCells count="12">
    <mergeCell ref="A55:F55"/>
    <mergeCell ref="A11:F11"/>
    <mergeCell ref="A13:A14"/>
    <mergeCell ref="A17:F17"/>
    <mergeCell ref="A31:F31"/>
    <mergeCell ref="A21:A22"/>
    <mergeCell ref="B8:F8"/>
    <mergeCell ref="A2:F2"/>
    <mergeCell ref="B4:F4"/>
    <mergeCell ref="B5:F5"/>
    <mergeCell ref="B6:F6"/>
    <mergeCell ref="B7:F7"/>
  </mergeCells>
  <dataValidations disablePrompts="1" count="5">
    <dataValidation type="list" allowBlank="1" showInputMessage="1" showErrorMessage="1" sqref="B196:B247">
      <formula1>Ramo</formula1>
    </dataValidation>
    <dataValidation type="list" allowBlank="1" showInputMessage="1" showErrorMessage="1" sqref="J196:J247">
      <formula1>Origen</formula1>
    </dataValidation>
    <dataValidation type="list" allowBlank="1" showInputMessage="1" showErrorMessage="1" sqref="E196:E247">
      <formula1>Cambio</formula1>
    </dataValidation>
    <dataValidation type="list" allowBlank="1" showInputMessage="1" showErrorMessage="1" sqref="F196:G247">
      <formula1>INDIRECT(E196)</formula1>
    </dataValidation>
    <dataValidation type="list" allowBlank="1" showInputMessage="1" showErrorMessage="1" sqref="D207:D217 D196:D205 D222:D247">
      <formula1>Nivel</formula1>
    </dataValidation>
  </dataValidations>
  <pageMargins left="0.7" right="0.7" top="0.75" bottom="0.75" header="0.3" footer="0.3"/>
  <pageSetup orientation="portrait" r:id="rId1"/>
  <drawing r:id="rId2"/>
  <legacyDrawing r:id="rId3"/>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OFFSET('C:\Users\echan\AppData\Local\Microsoft\Windows\INetCache\Content.Outlook\7CS8O5BM\[Formato_de_ajustes_DDD MIR_2018 - R38.xlsx]Catálogos'!#REF!, MATCH(B198,'C:\Users\echan\AppData\Local\Microsoft\Windows\INetCache\Content.Outlook\7CS8O5BM\[Formato_de_ajustes_DDD MIR_2018 - R38.xlsx]Catálogos'!#REF!,0) - 1, 0, COUNTIF('C:\Users\echan\AppData\Local\Microsoft\Windows\INetCache\Content.Outlook\7CS8O5BM\[Formato_de_ajustes_DDD MIR_2018 - R38.xlsx]Catálogos'!#REF!, B198), 1)</xm:f>
          </x14:formula1>
          <xm:sqref>C198:C205</xm:sqref>
        </x14:dataValidation>
        <x14:dataValidation type="list" allowBlank="1" showInputMessage="1" showErrorMessage="1">
          <x14:formula1>
            <xm:f>OFFSET('C:\Users\echan\AppData\Local\Microsoft\Windows\INetCache\Content.Outlook\7CS8O5BM\[Formato_de_ajustes_DDD MIR_2018 - R38.xlsx]Catálogos'!#REF!, MATCH(B196,'C:\Users\echan\AppData\Local\Microsoft\Windows\INetCache\Content.Outlook\7CS8O5BM\[Formato_de_ajustes_DDD MIR_2018 - R38.xlsx]Catálogos'!#REF!,0) - 1, 0, COUNTIF('C:\Users\echan\AppData\Local\Microsoft\Windows\INetCache\Content.Outlook\7CS8O5BM\[Formato_de_ajustes_DDD MIR_2018 - R38.xlsx]Catálogos'!#REF!, B196), 1)</xm:f>
          </x14:formula1>
          <xm:sqref>C196:C197 C222:C247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798"/>
  <sheetViews>
    <sheetView topLeftCell="A7" zoomScale="55" zoomScaleNormal="55" workbookViewId="0">
      <selection activeCell="H38" sqref="H38"/>
    </sheetView>
  </sheetViews>
  <sheetFormatPr baseColWidth="10" defaultRowHeight="19.5" customHeight="1" x14ac:dyDescent="0.25"/>
  <cols>
    <col min="1" max="1" width="22.140625" style="7" customWidth="1"/>
    <col min="2" max="5" width="21.28515625" style="7" customWidth="1"/>
    <col min="6" max="11" width="21.42578125" style="7" customWidth="1"/>
    <col min="12" max="17" width="20.7109375" style="7" customWidth="1"/>
    <col min="18" max="16384" width="11.42578125" style="7"/>
  </cols>
  <sheetData>
    <row r="1" spans="1:8" ht="19.5" customHeight="1" x14ac:dyDescent="0.25">
      <c r="A1" s="24" t="s">
        <v>168</v>
      </c>
    </row>
    <row r="2" spans="1:8" ht="19.5" customHeight="1" x14ac:dyDescent="0.25">
      <c r="A2" s="53"/>
      <c r="B2" s="53"/>
      <c r="C2" s="53"/>
      <c r="D2" s="53"/>
      <c r="E2" s="53"/>
      <c r="F2" s="53"/>
    </row>
    <row r="4" spans="1:8" ht="19.5" customHeight="1" x14ac:dyDescent="0.25">
      <c r="A4" s="8" t="s">
        <v>157</v>
      </c>
      <c r="B4" s="52" t="s">
        <v>180</v>
      </c>
      <c r="C4" s="52"/>
      <c r="D4" s="52"/>
      <c r="E4" s="52"/>
      <c r="F4" s="52"/>
    </row>
    <row r="5" spans="1:8" ht="19.5" customHeight="1" x14ac:dyDescent="0.25">
      <c r="A5" s="8" t="s">
        <v>158</v>
      </c>
      <c r="B5" s="52" t="s">
        <v>181</v>
      </c>
      <c r="C5" s="52"/>
      <c r="D5" s="52"/>
      <c r="E5" s="52"/>
      <c r="F5" s="52"/>
    </row>
    <row r="6" spans="1:8" ht="19.5" customHeight="1" x14ac:dyDescent="0.25">
      <c r="A6" s="8" t="s">
        <v>154</v>
      </c>
      <c r="B6" s="52" t="s">
        <v>48</v>
      </c>
      <c r="C6" s="52"/>
      <c r="D6" s="52"/>
      <c r="E6" s="52"/>
      <c r="F6" s="52"/>
    </row>
    <row r="7" spans="1:8" ht="19.5" customHeight="1" x14ac:dyDescent="0.25">
      <c r="A7" s="8" t="s">
        <v>155</v>
      </c>
      <c r="B7" s="56" t="s">
        <v>45</v>
      </c>
      <c r="C7" s="57"/>
      <c r="D7" s="57"/>
      <c r="E7" s="57"/>
      <c r="F7" s="58"/>
    </row>
    <row r="8" spans="1:8" ht="19.5" customHeight="1" x14ac:dyDescent="0.25">
      <c r="A8" s="8" t="s">
        <v>156</v>
      </c>
      <c r="B8" s="52"/>
      <c r="C8" s="52"/>
      <c r="D8" s="52"/>
      <c r="E8" s="52"/>
      <c r="F8" s="52"/>
    </row>
    <row r="11" spans="1:8" ht="19.5" customHeight="1" x14ac:dyDescent="0.25">
      <c r="A11" s="53" t="s">
        <v>146</v>
      </c>
      <c r="B11" s="53"/>
      <c r="C11" s="53"/>
      <c r="D11" s="53"/>
      <c r="E11" s="53"/>
      <c r="F11" s="53"/>
    </row>
    <row r="13" spans="1:8" s="9" customFormat="1" ht="34.5" customHeight="1" x14ac:dyDescent="0.25">
      <c r="A13" s="60" t="s">
        <v>46</v>
      </c>
      <c r="B13" s="27" t="s">
        <v>47</v>
      </c>
      <c r="C13" s="27" t="s">
        <v>182</v>
      </c>
      <c r="D13" s="27" t="s">
        <v>144</v>
      </c>
      <c r="E13" s="27" t="s">
        <v>143</v>
      </c>
      <c r="F13" s="27" t="s">
        <v>148</v>
      </c>
      <c r="H13" s="7"/>
    </row>
    <row r="14" spans="1:8" s="9" customFormat="1" ht="19.5" customHeight="1" x14ac:dyDescent="0.25">
      <c r="A14" s="60"/>
      <c r="B14" s="10">
        <v>2015</v>
      </c>
      <c r="C14" s="10" t="s">
        <v>186</v>
      </c>
      <c r="D14" s="11">
        <f>E14/F14*100</f>
        <v>100</v>
      </c>
      <c r="E14" s="10">
        <v>15</v>
      </c>
      <c r="F14" s="10">
        <v>15</v>
      </c>
      <c r="H14" s="7"/>
    </row>
    <row r="17" spans="1:7" ht="19.5" customHeight="1" x14ac:dyDescent="0.25">
      <c r="A17" s="53" t="s">
        <v>147</v>
      </c>
      <c r="B17" s="53"/>
      <c r="C17" s="53"/>
      <c r="D17" s="53"/>
      <c r="E17" s="53"/>
      <c r="F17" s="53"/>
    </row>
    <row r="18" spans="1:7" ht="19.5" customHeight="1" x14ac:dyDescent="0.25">
      <c r="F18" s="16">
        <f>F17</f>
        <v>0</v>
      </c>
    </row>
    <row r="19" spans="1:7" ht="19.5" customHeight="1" x14ac:dyDescent="0.25">
      <c r="F19" s="16"/>
    </row>
    <row r="20" spans="1:7" ht="30" customHeight="1" x14ac:dyDescent="0.25">
      <c r="B20" s="27" t="s">
        <v>47</v>
      </c>
      <c r="C20" s="26" t="s">
        <v>182</v>
      </c>
      <c r="D20" s="27" t="s">
        <v>144</v>
      </c>
      <c r="E20" s="27" t="s">
        <v>143</v>
      </c>
      <c r="F20" s="27" t="s">
        <v>148</v>
      </c>
    </row>
    <row r="21" spans="1:7" ht="19.5" customHeight="1" x14ac:dyDescent="0.25">
      <c r="A21" s="59" t="s">
        <v>150</v>
      </c>
      <c r="B21" s="61">
        <v>2015</v>
      </c>
      <c r="C21" s="12" t="s">
        <v>183</v>
      </c>
      <c r="D21" s="12">
        <f t="shared" ref="D21:D32" si="0">E21/F21*100</f>
        <v>100</v>
      </c>
      <c r="E21" s="34">
        <v>3</v>
      </c>
      <c r="F21" s="12">
        <f>COUNTIFS($A$68:$A$102,B21,$C$68:$C$102,"&gt;0")</f>
        <v>3</v>
      </c>
      <c r="G21" s="16">
        <f>D14</f>
        <v>100</v>
      </c>
    </row>
    <row r="22" spans="1:7" ht="19.5" customHeight="1" x14ac:dyDescent="0.25">
      <c r="A22" s="59"/>
      <c r="B22" s="62"/>
      <c r="C22" s="12" t="s">
        <v>184</v>
      </c>
      <c r="D22" s="12">
        <f t="shared" si="0"/>
        <v>100</v>
      </c>
      <c r="E22" s="34">
        <v>5</v>
      </c>
      <c r="F22" s="12">
        <f>COUNTIFS($A$68:$A$102,B21,$G$68:$G$102,"&gt;0")</f>
        <v>5</v>
      </c>
      <c r="G22" s="16">
        <f>G21</f>
        <v>100</v>
      </c>
    </row>
    <row r="23" spans="1:7" ht="19.5" customHeight="1" x14ac:dyDescent="0.25">
      <c r="A23" s="59"/>
      <c r="B23" s="62"/>
      <c r="C23" s="12" t="s">
        <v>185</v>
      </c>
      <c r="D23" s="12">
        <f t="shared" si="0"/>
        <v>100</v>
      </c>
      <c r="E23" s="34">
        <v>3</v>
      </c>
      <c r="F23" s="12">
        <f>COUNTIFS($A$68:$A$102,B21,$C$68:$C$102,"&gt;0")</f>
        <v>3</v>
      </c>
      <c r="G23" s="16">
        <f t="shared" ref="G23:G35" si="1">G22</f>
        <v>100</v>
      </c>
    </row>
    <row r="24" spans="1:7" ht="19.5" customHeight="1" x14ac:dyDescent="0.25">
      <c r="A24" s="59"/>
      <c r="B24" s="63"/>
      <c r="C24" s="12" t="s">
        <v>186</v>
      </c>
      <c r="D24" s="12">
        <f t="shared" si="0"/>
        <v>100</v>
      </c>
      <c r="E24" s="34">
        <v>15</v>
      </c>
      <c r="F24" s="12">
        <f>COUNTIFS($A$68:$A$102,B21)</f>
        <v>15</v>
      </c>
      <c r="G24" s="16">
        <f t="shared" si="1"/>
        <v>100</v>
      </c>
    </row>
    <row r="25" spans="1:7" ht="19.5" customHeight="1" x14ac:dyDescent="0.25">
      <c r="A25" s="59"/>
      <c r="B25" s="61">
        <v>2016</v>
      </c>
      <c r="C25" s="12" t="s">
        <v>183</v>
      </c>
      <c r="D25" s="12">
        <f t="shared" si="0"/>
        <v>100</v>
      </c>
      <c r="E25" s="34">
        <f>COUNTIFS($A$108:$A$142,B25,$C$108:$C$142,"&gt;0")</f>
        <v>7</v>
      </c>
      <c r="F25" s="12">
        <f>COUNTIFS($A$68:$A$102,B25,$C$68:$C$102,"&gt;0")</f>
        <v>7</v>
      </c>
      <c r="G25" s="16">
        <f t="shared" si="1"/>
        <v>100</v>
      </c>
    </row>
    <row r="26" spans="1:7" ht="19.5" customHeight="1" x14ac:dyDescent="0.25">
      <c r="A26" s="59"/>
      <c r="B26" s="62"/>
      <c r="C26" s="12" t="s">
        <v>184</v>
      </c>
      <c r="D26" s="12">
        <f t="shared" si="0"/>
        <v>100</v>
      </c>
      <c r="E26" s="34">
        <f>COUNTIFS($A$108:$A$142,B25,$D$108:$D$142,"&gt;0")</f>
        <v>8</v>
      </c>
      <c r="F26" s="12">
        <f>COUNTIFS($A$68:$A$102,B25,$G$68:$G$102,"&gt;0")</f>
        <v>8</v>
      </c>
      <c r="G26" s="16">
        <f t="shared" si="1"/>
        <v>100</v>
      </c>
    </row>
    <row r="27" spans="1:7" ht="19.5" customHeight="1" x14ac:dyDescent="0.25">
      <c r="A27" s="59"/>
      <c r="B27" s="62"/>
      <c r="C27" s="12" t="s">
        <v>185</v>
      </c>
      <c r="D27" s="12">
        <f t="shared" si="0"/>
        <v>100</v>
      </c>
      <c r="E27" s="34">
        <f>COUNTIFS($A$108:$A$142,B25,$E$108:$E$142,"&gt;0")</f>
        <v>7</v>
      </c>
      <c r="F27" s="12">
        <f>COUNTIFS($A$68:$A$102,B25,$C$68:$C$102,"&gt;0")</f>
        <v>7</v>
      </c>
      <c r="G27" s="16">
        <f t="shared" si="1"/>
        <v>100</v>
      </c>
    </row>
    <row r="28" spans="1:7" ht="19.5" customHeight="1" x14ac:dyDescent="0.25">
      <c r="A28" s="59"/>
      <c r="B28" s="63"/>
      <c r="C28" s="12" t="s">
        <v>186</v>
      </c>
      <c r="D28" s="12">
        <f t="shared" si="0"/>
        <v>100</v>
      </c>
      <c r="E28" s="34">
        <f>COUNTIFS($A$108:$A$142,B25,$F$108:$F$142,"&gt;0")</f>
        <v>10</v>
      </c>
      <c r="F28" s="12">
        <f>COUNTIFS($A$68:$A$102,B25)</f>
        <v>10</v>
      </c>
      <c r="G28" s="16">
        <f t="shared" si="1"/>
        <v>100</v>
      </c>
    </row>
    <row r="29" spans="1:7" ht="19.5" customHeight="1" x14ac:dyDescent="0.25">
      <c r="A29" s="59"/>
      <c r="B29" s="61">
        <v>2017</v>
      </c>
      <c r="C29" s="12" t="s">
        <v>183</v>
      </c>
      <c r="D29" s="12">
        <f t="shared" si="0"/>
        <v>100</v>
      </c>
      <c r="E29" s="34">
        <f>COUNTIFS($A$108:$A$142,B29,$C$108:$C$142,"&gt;0")</f>
        <v>6</v>
      </c>
      <c r="F29" s="12">
        <f>COUNTIFS($A$68:$A$102,B29,$C$68:$C$102,"&gt;0")</f>
        <v>6</v>
      </c>
      <c r="G29" s="16">
        <f t="shared" si="1"/>
        <v>100</v>
      </c>
    </row>
    <row r="30" spans="1:7" ht="19.5" customHeight="1" x14ac:dyDescent="0.25">
      <c r="A30" s="59"/>
      <c r="B30" s="62"/>
      <c r="C30" s="12" t="s">
        <v>184</v>
      </c>
      <c r="D30" s="12">
        <f t="shared" si="0"/>
        <v>100</v>
      </c>
      <c r="E30" s="34">
        <f>COUNTIFS($A$108:$A$142,B29,$D$108:$D$142,"&gt;0")</f>
        <v>7</v>
      </c>
      <c r="F30" s="12">
        <f>COUNTIFS($A$68:$A$102,B29,$G$68:$G$102,"&gt;0")</f>
        <v>7</v>
      </c>
      <c r="G30" s="16">
        <f t="shared" si="1"/>
        <v>100</v>
      </c>
    </row>
    <row r="31" spans="1:7" ht="19.5" customHeight="1" x14ac:dyDescent="0.25">
      <c r="A31" s="59"/>
      <c r="B31" s="62"/>
      <c r="C31" s="12" t="s">
        <v>185</v>
      </c>
      <c r="D31" s="12">
        <f t="shared" si="0"/>
        <v>100</v>
      </c>
      <c r="E31" s="34">
        <f>COUNTIFS($A$108:$A$142,B29,$E$108:$E$142,"&gt;0")</f>
        <v>6</v>
      </c>
      <c r="F31" s="12">
        <f>COUNTIFS($A$68:$A$102,B29,$C$68:$C$102,"&gt;0")</f>
        <v>6</v>
      </c>
      <c r="G31" s="16">
        <f t="shared" si="1"/>
        <v>100</v>
      </c>
    </row>
    <row r="32" spans="1:7" ht="19.5" customHeight="1" x14ac:dyDescent="0.25">
      <c r="A32" s="59"/>
      <c r="B32" s="63"/>
      <c r="C32" s="31" t="s">
        <v>186</v>
      </c>
      <c r="D32" s="35">
        <f t="shared" si="0"/>
        <v>100</v>
      </c>
      <c r="E32" s="35">
        <f>COUNTIFS($A$108:$A$142,B29,$F$108:$F$142,"&gt;0")</f>
        <v>10</v>
      </c>
      <c r="F32" s="31">
        <f>COUNTIFS($A$68:$A$102,B29)</f>
        <v>10</v>
      </c>
      <c r="G32" s="16">
        <f t="shared" si="1"/>
        <v>100</v>
      </c>
    </row>
    <row r="33" spans="1:7" ht="19.5" customHeight="1" x14ac:dyDescent="0.25">
      <c r="C33" s="15"/>
      <c r="G33" s="15"/>
    </row>
    <row r="34" spans="1:7" ht="19.5" customHeight="1" x14ac:dyDescent="0.25">
      <c r="G34" s="15"/>
    </row>
    <row r="35" spans="1:7" ht="19.5" customHeight="1" x14ac:dyDescent="0.25">
      <c r="G35" s="15"/>
    </row>
    <row r="38" spans="1:7" ht="19.5" customHeight="1" x14ac:dyDescent="0.25">
      <c r="A38" s="53" t="s">
        <v>149</v>
      </c>
      <c r="B38" s="53"/>
      <c r="C38" s="53"/>
      <c r="D38" s="53"/>
      <c r="E38" s="53"/>
      <c r="F38" s="53"/>
    </row>
    <row r="62" spans="1:6" ht="19.5" customHeight="1" x14ac:dyDescent="0.25">
      <c r="A62" s="53" t="s">
        <v>145</v>
      </c>
      <c r="B62" s="53"/>
      <c r="C62" s="53"/>
      <c r="D62" s="53"/>
      <c r="E62" s="53"/>
      <c r="F62" s="53"/>
    </row>
    <row r="63" spans="1:6" ht="19.5" customHeight="1" x14ac:dyDescent="0.25">
      <c r="A63" s="18" t="s">
        <v>151</v>
      </c>
      <c r="B63" s="74" t="s">
        <v>985</v>
      </c>
      <c r="C63" s="74"/>
      <c r="D63" s="74"/>
      <c r="E63" s="74"/>
      <c r="F63" s="74"/>
    </row>
    <row r="64" spans="1:6" ht="19.5" customHeight="1" x14ac:dyDescent="0.25">
      <c r="A64" s="18"/>
      <c r="B64" s="76" t="s">
        <v>986</v>
      </c>
      <c r="C64" s="75"/>
      <c r="D64" s="75"/>
      <c r="E64" s="75"/>
      <c r="F64" s="75"/>
    </row>
    <row r="65" spans="1:7" ht="19.5" customHeight="1" x14ac:dyDescent="0.25">
      <c r="A65" s="18"/>
      <c r="B65" s="9"/>
      <c r="C65" s="9"/>
      <c r="D65" s="9"/>
      <c r="E65" s="9"/>
      <c r="F65" s="9"/>
    </row>
    <row r="66" spans="1:7" ht="19.5" customHeight="1" x14ac:dyDescent="0.25">
      <c r="A66" s="77" t="s">
        <v>987</v>
      </c>
      <c r="B66" s="25"/>
      <c r="C66" s="25"/>
      <c r="D66" s="25"/>
      <c r="E66" s="25"/>
      <c r="F66" s="25"/>
    </row>
    <row r="67" spans="1:7" ht="19.5" customHeight="1" x14ac:dyDescent="0.25">
      <c r="A67" s="26" t="s">
        <v>977</v>
      </c>
      <c r="B67" s="26" t="s">
        <v>55</v>
      </c>
      <c r="C67" s="26" t="s">
        <v>45</v>
      </c>
      <c r="D67" s="26" t="s">
        <v>37</v>
      </c>
      <c r="E67" s="26" t="s">
        <v>22</v>
      </c>
      <c r="F67" s="26" t="s">
        <v>817</v>
      </c>
      <c r="G67" s="30" t="s">
        <v>988</v>
      </c>
    </row>
    <row r="68" spans="1:7" ht="19.5" customHeight="1" x14ac:dyDescent="0.25">
      <c r="A68" s="40">
        <v>2015</v>
      </c>
      <c r="B68" s="40" t="s">
        <v>217</v>
      </c>
      <c r="C68" s="10">
        <f t="shared" ref="C68:E87" si="2">COUNTIFS($A$493:$A$798,$A68,$B$493:$B$798,38,$E$493:$E$798,$B68,$O$493:$O$798,C$67)</f>
        <v>0</v>
      </c>
      <c r="D68" s="10">
        <f t="shared" si="2"/>
        <v>0</v>
      </c>
      <c r="E68" s="10">
        <f t="shared" si="2"/>
        <v>8</v>
      </c>
      <c r="F68" s="10">
        <f>C68+D68+E68</f>
        <v>8</v>
      </c>
      <c r="G68" s="30">
        <f t="shared" ref="G68:G102" si="3">IF(AND(IF(C68&gt;0,1,0)=1,IF(D68&gt;0,1,0)=1),1,IF(OR(C68&gt;0,D68&gt;0),1,0))</f>
        <v>0</v>
      </c>
    </row>
    <row r="69" spans="1:7" ht="19.5" customHeight="1" x14ac:dyDescent="0.25">
      <c r="A69" s="40">
        <v>2015</v>
      </c>
      <c r="B69" s="40" t="s">
        <v>219</v>
      </c>
      <c r="C69" s="10">
        <f t="shared" si="2"/>
        <v>0</v>
      </c>
      <c r="D69" s="10">
        <f t="shared" si="2"/>
        <v>0</v>
      </c>
      <c r="E69" s="10">
        <f t="shared" si="2"/>
        <v>7</v>
      </c>
      <c r="F69" s="10">
        <f t="shared" ref="F69:F102" si="4">C69+D69+E69</f>
        <v>7</v>
      </c>
      <c r="G69" s="30">
        <f t="shared" si="3"/>
        <v>0</v>
      </c>
    </row>
    <row r="70" spans="1:7" ht="19.5" customHeight="1" x14ac:dyDescent="0.25">
      <c r="A70" s="40">
        <v>2015</v>
      </c>
      <c r="B70" s="40" t="s">
        <v>237</v>
      </c>
      <c r="C70" s="10">
        <f t="shared" si="2"/>
        <v>0</v>
      </c>
      <c r="D70" s="10">
        <f t="shared" si="2"/>
        <v>4</v>
      </c>
      <c r="E70" s="10">
        <f t="shared" si="2"/>
        <v>2</v>
      </c>
      <c r="F70" s="10">
        <f t="shared" si="4"/>
        <v>6</v>
      </c>
      <c r="G70" s="30">
        <f t="shared" si="3"/>
        <v>1</v>
      </c>
    </row>
    <row r="71" spans="1:7" ht="19.5" customHeight="1" x14ac:dyDescent="0.25">
      <c r="A71" s="40">
        <v>2015</v>
      </c>
      <c r="B71" s="40" t="s">
        <v>251</v>
      </c>
      <c r="C71" s="10">
        <f t="shared" si="2"/>
        <v>0</v>
      </c>
      <c r="D71" s="10">
        <f t="shared" si="2"/>
        <v>0</v>
      </c>
      <c r="E71" s="10">
        <f t="shared" si="2"/>
        <v>11</v>
      </c>
      <c r="F71" s="10">
        <f t="shared" si="4"/>
        <v>11</v>
      </c>
      <c r="G71" s="30">
        <f t="shared" si="3"/>
        <v>0</v>
      </c>
    </row>
    <row r="72" spans="1:7" ht="19.5" customHeight="1" x14ac:dyDescent="0.25">
      <c r="A72" s="40">
        <v>2015</v>
      </c>
      <c r="B72" s="40" t="s">
        <v>280</v>
      </c>
      <c r="C72" s="10">
        <f t="shared" si="2"/>
        <v>1</v>
      </c>
      <c r="D72" s="10">
        <f t="shared" si="2"/>
        <v>0</v>
      </c>
      <c r="E72" s="10">
        <f t="shared" si="2"/>
        <v>5</v>
      </c>
      <c r="F72" s="10">
        <f t="shared" si="4"/>
        <v>6</v>
      </c>
      <c r="G72" s="30">
        <f t="shared" si="3"/>
        <v>1</v>
      </c>
    </row>
    <row r="73" spans="1:7" ht="19.5" customHeight="1" x14ac:dyDescent="0.25">
      <c r="A73" s="40">
        <v>2015</v>
      </c>
      <c r="B73" s="40" t="s">
        <v>295</v>
      </c>
      <c r="C73" s="10">
        <f t="shared" si="2"/>
        <v>0</v>
      </c>
      <c r="D73" s="10">
        <f t="shared" si="2"/>
        <v>0</v>
      </c>
      <c r="E73" s="10">
        <f t="shared" si="2"/>
        <v>11</v>
      </c>
      <c r="F73" s="10">
        <f t="shared" si="4"/>
        <v>11</v>
      </c>
      <c r="G73" s="30">
        <f t="shared" si="3"/>
        <v>0</v>
      </c>
    </row>
    <row r="74" spans="1:7" ht="19.5" customHeight="1" x14ac:dyDescent="0.25">
      <c r="A74" s="40">
        <v>2015</v>
      </c>
      <c r="B74" s="40" t="s">
        <v>325</v>
      </c>
      <c r="C74" s="10">
        <f t="shared" si="2"/>
        <v>4</v>
      </c>
      <c r="D74" s="10">
        <f t="shared" si="2"/>
        <v>4</v>
      </c>
      <c r="E74" s="10">
        <f t="shared" si="2"/>
        <v>2</v>
      </c>
      <c r="F74" s="10">
        <f t="shared" si="4"/>
        <v>10</v>
      </c>
      <c r="G74" s="30">
        <f t="shared" si="3"/>
        <v>1</v>
      </c>
    </row>
    <row r="75" spans="1:7" ht="19.5" customHeight="1" x14ac:dyDescent="0.25">
      <c r="A75" s="40">
        <v>2015</v>
      </c>
      <c r="B75" s="40" t="s">
        <v>350</v>
      </c>
      <c r="C75" s="10">
        <f t="shared" si="2"/>
        <v>0</v>
      </c>
      <c r="D75" s="10">
        <f t="shared" si="2"/>
        <v>0</v>
      </c>
      <c r="E75" s="10">
        <f t="shared" si="2"/>
        <v>6</v>
      </c>
      <c r="F75" s="10">
        <f t="shared" si="4"/>
        <v>6</v>
      </c>
      <c r="G75" s="30">
        <f t="shared" si="3"/>
        <v>0</v>
      </c>
    </row>
    <row r="76" spans="1:7" ht="19.5" customHeight="1" x14ac:dyDescent="0.25">
      <c r="A76" s="40">
        <v>2015</v>
      </c>
      <c r="B76" s="40" t="s">
        <v>364</v>
      </c>
      <c r="C76" s="10">
        <f t="shared" si="2"/>
        <v>0</v>
      </c>
      <c r="D76" s="10">
        <f t="shared" si="2"/>
        <v>0</v>
      </c>
      <c r="E76" s="10">
        <f t="shared" si="2"/>
        <v>7</v>
      </c>
      <c r="F76" s="10">
        <f t="shared" si="4"/>
        <v>7</v>
      </c>
      <c r="G76" s="30">
        <f t="shared" si="3"/>
        <v>0</v>
      </c>
    </row>
    <row r="77" spans="1:7" ht="19.5" customHeight="1" x14ac:dyDescent="0.25">
      <c r="A77" s="40">
        <v>2015</v>
      </c>
      <c r="B77" s="40" t="s">
        <v>381</v>
      </c>
      <c r="C77" s="10">
        <f t="shared" si="2"/>
        <v>4</v>
      </c>
      <c r="D77" s="10">
        <f t="shared" si="2"/>
        <v>0</v>
      </c>
      <c r="E77" s="10">
        <f t="shared" si="2"/>
        <v>2</v>
      </c>
      <c r="F77" s="10">
        <f t="shared" si="4"/>
        <v>6</v>
      </c>
      <c r="G77" s="30">
        <f t="shared" si="3"/>
        <v>1</v>
      </c>
    </row>
    <row r="78" spans="1:7" ht="19.5" customHeight="1" x14ac:dyDescent="0.25">
      <c r="A78" s="40">
        <v>2015</v>
      </c>
      <c r="B78" s="40" t="s">
        <v>394</v>
      </c>
      <c r="C78" s="10">
        <f t="shared" si="2"/>
        <v>0</v>
      </c>
      <c r="D78" s="10">
        <f t="shared" si="2"/>
        <v>0</v>
      </c>
      <c r="E78" s="10">
        <f t="shared" si="2"/>
        <v>7</v>
      </c>
      <c r="F78" s="10">
        <f t="shared" si="4"/>
        <v>7</v>
      </c>
      <c r="G78" s="30">
        <f t="shared" si="3"/>
        <v>0</v>
      </c>
    </row>
    <row r="79" spans="1:7" ht="19.5" customHeight="1" x14ac:dyDescent="0.25">
      <c r="A79" s="40">
        <v>2015</v>
      </c>
      <c r="B79" s="40" t="s">
        <v>411</v>
      </c>
      <c r="C79" s="10">
        <f t="shared" si="2"/>
        <v>0</v>
      </c>
      <c r="D79" s="10">
        <f t="shared" si="2"/>
        <v>0</v>
      </c>
      <c r="E79" s="10">
        <f t="shared" si="2"/>
        <v>7</v>
      </c>
      <c r="F79" s="10">
        <f t="shared" si="4"/>
        <v>7</v>
      </c>
      <c r="G79" s="30">
        <f t="shared" si="3"/>
        <v>0</v>
      </c>
    </row>
    <row r="80" spans="1:7" ht="19.5" customHeight="1" x14ac:dyDescent="0.25">
      <c r="A80" s="40">
        <v>2015</v>
      </c>
      <c r="B80" s="40" t="s">
        <v>428</v>
      </c>
      <c r="C80" s="10">
        <f t="shared" si="2"/>
        <v>0</v>
      </c>
      <c r="D80" s="10">
        <f t="shared" si="2"/>
        <v>2</v>
      </c>
      <c r="E80" s="10">
        <f t="shared" si="2"/>
        <v>4</v>
      </c>
      <c r="F80" s="10">
        <f t="shared" si="4"/>
        <v>6</v>
      </c>
      <c r="G80" s="30">
        <f t="shared" si="3"/>
        <v>1</v>
      </c>
    </row>
    <row r="81" spans="1:7" ht="19.5" customHeight="1" x14ac:dyDescent="0.25">
      <c r="A81" s="40">
        <v>2015</v>
      </c>
      <c r="B81" s="40" t="s">
        <v>442</v>
      </c>
      <c r="C81" s="10">
        <f t="shared" si="2"/>
        <v>0</v>
      </c>
      <c r="D81" s="10">
        <f t="shared" si="2"/>
        <v>0</v>
      </c>
      <c r="E81" s="10">
        <f t="shared" si="2"/>
        <v>7</v>
      </c>
      <c r="F81" s="10">
        <f t="shared" si="4"/>
        <v>7</v>
      </c>
      <c r="G81" s="30">
        <f t="shared" si="3"/>
        <v>0</v>
      </c>
    </row>
    <row r="82" spans="1:7" ht="19.5" customHeight="1" x14ac:dyDescent="0.25">
      <c r="A82" s="40">
        <v>2015</v>
      </c>
      <c r="B82" s="40" t="s">
        <v>460</v>
      </c>
      <c r="C82" s="10">
        <f t="shared" si="2"/>
        <v>0</v>
      </c>
      <c r="D82" s="10">
        <f t="shared" si="2"/>
        <v>0</v>
      </c>
      <c r="E82" s="10">
        <f t="shared" si="2"/>
        <v>8</v>
      </c>
      <c r="F82" s="10">
        <f t="shared" si="4"/>
        <v>8</v>
      </c>
      <c r="G82" s="30">
        <f t="shared" si="3"/>
        <v>0</v>
      </c>
    </row>
    <row r="83" spans="1:7" ht="19.5" customHeight="1" x14ac:dyDescent="0.25">
      <c r="A83" s="40">
        <v>2016</v>
      </c>
      <c r="B83" s="40" t="s">
        <v>220</v>
      </c>
      <c r="C83" s="10">
        <f t="shared" si="2"/>
        <v>0</v>
      </c>
      <c r="D83" s="10">
        <f t="shared" si="2"/>
        <v>0</v>
      </c>
      <c r="E83" s="10">
        <f t="shared" si="2"/>
        <v>14</v>
      </c>
      <c r="F83" s="10">
        <f t="shared" si="4"/>
        <v>14</v>
      </c>
      <c r="G83" s="30">
        <f t="shared" si="3"/>
        <v>0</v>
      </c>
    </row>
    <row r="84" spans="1:7" ht="19.5" customHeight="1" x14ac:dyDescent="0.25">
      <c r="A84" s="40">
        <v>2016</v>
      </c>
      <c r="B84" s="40" t="s">
        <v>251</v>
      </c>
      <c r="C84" s="10">
        <f t="shared" si="2"/>
        <v>1</v>
      </c>
      <c r="D84" s="10">
        <f t="shared" si="2"/>
        <v>3</v>
      </c>
      <c r="E84" s="10">
        <f t="shared" si="2"/>
        <v>3</v>
      </c>
      <c r="F84" s="10">
        <f t="shared" si="4"/>
        <v>7</v>
      </c>
      <c r="G84" s="30">
        <f t="shared" si="3"/>
        <v>1</v>
      </c>
    </row>
    <row r="85" spans="1:7" ht="19.5" customHeight="1" x14ac:dyDescent="0.25">
      <c r="A85" s="40">
        <v>2016</v>
      </c>
      <c r="B85" s="40" t="s">
        <v>280</v>
      </c>
      <c r="C85" s="10">
        <f t="shared" si="2"/>
        <v>2</v>
      </c>
      <c r="D85" s="10">
        <f t="shared" si="2"/>
        <v>0</v>
      </c>
      <c r="E85" s="10">
        <f t="shared" si="2"/>
        <v>5</v>
      </c>
      <c r="F85" s="10">
        <f t="shared" si="4"/>
        <v>7</v>
      </c>
      <c r="G85" s="30">
        <f t="shared" si="3"/>
        <v>1</v>
      </c>
    </row>
    <row r="86" spans="1:7" ht="19.5" customHeight="1" x14ac:dyDescent="0.25">
      <c r="A86" s="40">
        <v>2016</v>
      </c>
      <c r="B86" s="40" t="s">
        <v>295</v>
      </c>
      <c r="C86" s="10">
        <f t="shared" si="2"/>
        <v>2</v>
      </c>
      <c r="D86" s="10">
        <f t="shared" si="2"/>
        <v>1</v>
      </c>
      <c r="E86" s="10">
        <f t="shared" si="2"/>
        <v>8</v>
      </c>
      <c r="F86" s="10">
        <f t="shared" si="4"/>
        <v>11</v>
      </c>
      <c r="G86" s="30">
        <f t="shared" si="3"/>
        <v>1</v>
      </c>
    </row>
    <row r="87" spans="1:7" ht="19.5" customHeight="1" x14ac:dyDescent="0.25">
      <c r="A87" s="40">
        <v>2016</v>
      </c>
      <c r="B87" s="40" t="s">
        <v>325</v>
      </c>
      <c r="C87" s="10">
        <f t="shared" si="2"/>
        <v>6</v>
      </c>
      <c r="D87" s="10">
        <f t="shared" si="2"/>
        <v>6</v>
      </c>
      <c r="E87" s="10">
        <f t="shared" si="2"/>
        <v>1</v>
      </c>
      <c r="F87" s="10">
        <f t="shared" si="4"/>
        <v>13</v>
      </c>
      <c r="G87" s="30">
        <f t="shared" si="3"/>
        <v>1</v>
      </c>
    </row>
    <row r="88" spans="1:7" ht="19.5" customHeight="1" x14ac:dyDescent="0.25">
      <c r="A88" s="40">
        <v>2016</v>
      </c>
      <c r="B88" s="40" t="s">
        <v>350</v>
      </c>
      <c r="C88" s="10">
        <f t="shared" ref="C88:E102" si="5">COUNTIFS($A$493:$A$798,$A88,$B$493:$B$798,38,$E$493:$E$798,$B88,$O$493:$O$798,C$67)</f>
        <v>2</v>
      </c>
      <c r="D88" s="10">
        <f t="shared" si="5"/>
        <v>0</v>
      </c>
      <c r="E88" s="10">
        <f t="shared" si="5"/>
        <v>7</v>
      </c>
      <c r="F88" s="10">
        <f t="shared" si="4"/>
        <v>9</v>
      </c>
      <c r="G88" s="30">
        <f t="shared" si="3"/>
        <v>1</v>
      </c>
    </row>
    <row r="89" spans="1:7" ht="19.5" customHeight="1" x14ac:dyDescent="0.25">
      <c r="A89" s="40">
        <v>2016</v>
      </c>
      <c r="B89" s="40" t="s">
        <v>364</v>
      </c>
      <c r="C89" s="10">
        <f t="shared" si="5"/>
        <v>1</v>
      </c>
      <c r="D89" s="10">
        <f t="shared" si="5"/>
        <v>1</v>
      </c>
      <c r="E89" s="10">
        <f t="shared" si="5"/>
        <v>6</v>
      </c>
      <c r="F89" s="10">
        <f t="shared" si="4"/>
        <v>8</v>
      </c>
      <c r="G89" s="30">
        <f t="shared" si="3"/>
        <v>1</v>
      </c>
    </row>
    <row r="90" spans="1:7" ht="19.5" customHeight="1" x14ac:dyDescent="0.25">
      <c r="A90" s="40">
        <v>2016</v>
      </c>
      <c r="B90" s="40" t="s">
        <v>394</v>
      </c>
      <c r="C90" s="10">
        <f t="shared" si="5"/>
        <v>0</v>
      </c>
      <c r="D90" s="10">
        <f t="shared" si="5"/>
        <v>0</v>
      </c>
      <c r="E90" s="10">
        <f t="shared" si="5"/>
        <v>9</v>
      </c>
      <c r="F90" s="10">
        <f t="shared" si="4"/>
        <v>9</v>
      </c>
      <c r="G90" s="30">
        <f t="shared" si="3"/>
        <v>0</v>
      </c>
    </row>
    <row r="91" spans="1:7" ht="19.5" customHeight="1" x14ac:dyDescent="0.25">
      <c r="A91" s="40">
        <v>2016</v>
      </c>
      <c r="B91" s="40" t="s">
        <v>660</v>
      </c>
      <c r="C91" s="10">
        <f t="shared" si="5"/>
        <v>7</v>
      </c>
      <c r="D91" s="10">
        <f t="shared" si="5"/>
        <v>0</v>
      </c>
      <c r="E91" s="10">
        <f t="shared" si="5"/>
        <v>2</v>
      </c>
      <c r="F91" s="10">
        <f t="shared" si="4"/>
        <v>9</v>
      </c>
      <c r="G91" s="30">
        <f t="shared" si="3"/>
        <v>1</v>
      </c>
    </row>
    <row r="92" spans="1:7" ht="19.5" customHeight="1" x14ac:dyDescent="0.25">
      <c r="A92" s="40">
        <v>2016</v>
      </c>
      <c r="B92" s="40" t="s">
        <v>442</v>
      </c>
      <c r="C92" s="10">
        <f t="shared" si="5"/>
        <v>0</v>
      </c>
      <c r="D92" s="10">
        <f t="shared" si="5"/>
        <v>1</v>
      </c>
      <c r="E92" s="10">
        <f t="shared" si="5"/>
        <v>9</v>
      </c>
      <c r="F92" s="10">
        <f t="shared" si="4"/>
        <v>10</v>
      </c>
      <c r="G92" s="30">
        <f t="shared" si="3"/>
        <v>1</v>
      </c>
    </row>
    <row r="93" spans="1:7" ht="19.5" customHeight="1" x14ac:dyDescent="0.25">
      <c r="A93" s="40">
        <v>2017</v>
      </c>
      <c r="B93" s="40" t="s">
        <v>220</v>
      </c>
      <c r="C93" s="10">
        <f t="shared" si="5"/>
        <v>0</v>
      </c>
      <c r="D93" s="10">
        <f t="shared" si="5"/>
        <v>0</v>
      </c>
      <c r="E93" s="10">
        <f t="shared" si="5"/>
        <v>14</v>
      </c>
      <c r="F93" s="10">
        <f t="shared" si="4"/>
        <v>14</v>
      </c>
      <c r="G93" s="30">
        <f t="shared" si="3"/>
        <v>0</v>
      </c>
    </row>
    <row r="94" spans="1:7" ht="19.5" customHeight="1" x14ac:dyDescent="0.25">
      <c r="A94" s="40">
        <v>2017</v>
      </c>
      <c r="B94" s="40" t="s">
        <v>251</v>
      </c>
      <c r="C94" s="10">
        <f t="shared" si="5"/>
        <v>1</v>
      </c>
      <c r="D94" s="10">
        <f t="shared" si="5"/>
        <v>3</v>
      </c>
      <c r="E94" s="10">
        <f t="shared" si="5"/>
        <v>3</v>
      </c>
      <c r="F94" s="10">
        <f t="shared" si="4"/>
        <v>7</v>
      </c>
      <c r="G94" s="30">
        <f t="shared" si="3"/>
        <v>1</v>
      </c>
    </row>
    <row r="95" spans="1:7" ht="19.5" customHeight="1" x14ac:dyDescent="0.25">
      <c r="A95" s="40">
        <v>2017</v>
      </c>
      <c r="B95" s="40" t="s">
        <v>280</v>
      </c>
      <c r="C95" s="10">
        <f t="shared" si="5"/>
        <v>0</v>
      </c>
      <c r="D95" s="10">
        <f t="shared" si="5"/>
        <v>0</v>
      </c>
      <c r="E95" s="10">
        <f t="shared" si="5"/>
        <v>7</v>
      </c>
      <c r="F95" s="10">
        <f t="shared" si="4"/>
        <v>7</v>
      </c>
      <c r="G95" s="30">
        <f t="shared" si="3"/>
        <v>0</v>
      </c>
    </row>
    <row r="96" spans="1:7" ht="19.5" customHeight="1" x14ac:dyDescent="0.25">
      <c r="A96" s="40">
        <v>2017</v>
      </c>
      <c r="B96" s="40" t="s">
        <v>295</v>
      </c>
      <c r="C96" s="10">
        <f t="shared" si="5"/>
        <v>2</v>
      </c>
      <c r="D96" s="10">
        <f t="shared" si="5"/>
        <v>0</v>
      </c>
      <c r="E96" s="10">
        <f t="shared" si="5"/>
        <v>7</v>
      </c>
      <c r="F96" s="10">
        <f t="shared" si="4"/>
        <v>9</v>
      </c>
      <c r="G96" s="30">
        <f t="shared" si="3"/>
        <v>1</v>
      </c>
    </row>
    <row r="97" spans="1:7" ht="19.5" customHeight="1" x14ac:dyDescent="0.25">
      <c r="A97" s="40">
        <v>2017</v>
      </c>
      <c r="B97" s="40" t="s">
        <v>325</v>
      </c>
      <c r="C97" s="10">
        <f t="shared" si="5"/>
        <v>6</v>
      </c>
      <c r="D97" s="10">
        <f t="shared" si="5"/>
        <v>5</v>
      </c>
      <c r="E97" s="10">
        <f t="shared" si="5"/>
        <v>3</v>
      </c>
      <c r="F97" s="10">
        <f t="shared" si="4"/>
        <v>14</v>
      </c>
      <c r="G97" s="30">
        <f t="shared" si="3"/>
        <v>1</v>
      </c>
    </row>
    <row r="98" spans="1:7" ht="19.5" customHeight="1" x14ac:dyDescent="0.25">
      <c r="A98" s="40">
        <v>2017</v>
      </c>
      <c r="B98" s="40" t="s">
        <v>350</v>
      </c>
      <c r="C98" s="10">
        <f t="shared" si="5"/>
        <v>2</v>
      </c>
      <c r="D98" s="10">
        <f t="shared" si="5"/>
        <v>0</v>
      </c>
      <c r="E98" s="10">
        <f t="shared" si="5"/>
        <v>6</v>
      </c>
      <c r="F98" s="10">
        <f t="shared" si="4"/>
        <v>8</v>
      </c>
      <c r="G98" s="30">
        <f t="shared" si="3"/>
        <v>1</v>
      </c>
    </row>
    <row r="99" spans="1:7" ht="19.5" customHeight="1" x14ac:dyDescent="0.25">
      <c r="A99" s="40">
        <v>2017</v>
      </c>
      <c r="B99" s="40" t="s">
        <v>364</v>
      </c>
      <c r="C99" s="10">
        <f t="shared" si="5"/>
        <v>1</v>
      </c>
      <c r="D99" s="10">
        <f t="shared" si="5"/>
        <v>0</v>
      </c>
      <c r="E99" s="10">
        <f t="shared" si="5"/>
        <v>7</v>
      </c>
      <c r="F99" s="10">
        <f t="shared" si="4"/>
        <v>8</v>
      </c>
      <c r="G99" s="30">
        <f t="shared" si="3"/>
        <v>1</v>
      </c>
    </row>
    <row r="100" spans="1:7" ht="19.5" customHeight="1" x14ac:dyDescent="0.25">
      <c r="A100" s="40">
        <v>2017</v>
      </c>
      <c r="B100" s="40" t="s">
        <v>394</v>
      </c>
      <c r="C100" s="10">
        <f t="shared" si="5"/>
        <v>0</v>
      </c>
      <c r="D100" s="10">
        <f t="shared" si="5"/>
        <v>0</v>
      </c>
      <c r="E100" s="10">
        <f t="shared" si="5"/>
        <v>9</v>
      </c>
      <c r="F100" s="10">
        <f t="shared" si="4"/>
        <v>9</v>
      </c>
      <c r="G100" s="30">
        <f t="shared" si="3"/>
        <v>0</v>
      </c>
    </row>
    <row r="101" spans="1:7" ht="19.5" customHeight="1" x14ac:dyDescent="0.25">
      <c r="A101" s="40">
        <v>2017</v>
      </c>
      <c r="B101" s="40" t="s">
        <v>660</v>
      </c>
      <c r="C101" s="10">
        <f t="shared" si="5"/>
        <v>8</v>
      </c>
      <c r="D101" s="10">
        <f t="shared" si="5"/>
        <v>0</v>
      </c>
      <c r="E101" s="10">
        <f t="shared" si="5"/>
        <v>2</v>
      </c>
      <c r="F101" s="10">
        <f t="shared" si="4"/>
        <v>10</v>
      </c>
      <c r="G101" s="30">
        <f t="shared" si="3"/>
        <v>1</v>
      </c>
    </row>
    <row r="102" spans="1:7" ht="19.5" customHeight="1" x14ac:dyDescent="0.25">
      <c r="A102" s="40">
        <v>2017</v>
      </c>
      <c r="B102" s="40" t="s">
        <v>442</v>
      </c>
      <c r="C102" s="10">
        <f t="shared" si="5"/>
        <v>0</v>
      </c>
      <c r="D102" s="10">
        <f t="shared" si="5"/>
        <v>1</v>
      </c>
      <c r="E102" s="10">
        <f t="shared" si="5"/>
        <v>9</v>
      </c>
      <c r="F102" s="10">
        <f t="shared" si="4"/>
        <v>10</v>
      </c>
      <c r="G102" s="30">
        <f t="shared" si="3"/>
        <v>1</v>
      </c>
    </row>
    <row r="103" spans="1:7" ht="19.5" customHeight="1" x14ac:dyDescent="0.25">
      <c r="A103" s="18"/>
      <c r="B103" s="25"/>
      <c r="C103" s="25"/>
      <c r="D103" s="25"/>
      <c r="E103" s="25"/>
      <c r="F103" s="25"/>
    </row>
    <row r="104" spans="1:7" ht="19.5" customHeight="1" x14ac:dyDescent="0.25">
      <c r="A104" s="18"/>
      <c r="B104" s="25"/>
      <c r="C104" s="25"/>
      <c r="D104" s="25"/>
      <c r="E104" s="25"/>
      <c r="F104" s="25"/>
    </row>
    <row r="105" spans="1:7" ht="19.5" customHeight="1" x14ac:dyDescent="0.25">
      <c r="A105" s="18"/>
      <c r="B105" s="25"/>
      <c r="C105" s="25"/>
      <c r="D105" s="25"/>
      <c r="E105" s="25"/>
      <c r="F105" s="25"/>
    </row>
    <row r="106" spans="1:7" ht="19.5" customHeight="1" x14ac:dyDescent="0.25">
      <c r="A106" s="77" t="s">
        <v>989</v>
      </c>
      <c r="B106" s="25"/>
      <c r="C106" s="78" t="s">
        <v>990</v>
      </c>
      <c r="D106" s="78"/>
      <c r="E106" s="78"/>
      <c r="F106" s="78"/>
    </row>
    <row r="107" spans="1:7" ht="19.5" customHeight="1" x14ac:dyDescent="0.25">
      <c r="A107" s="26" t="s">
        <v>977</v>
      </c>
      <c r="B107" s="26" t="s">
        <v>55</v>
      </c>
      <c r="C107" s="27" t="s">
        <v>183</v>
      </c>
      <c r="D107" s="27" t="s">
        <v>184</v>
      </c>
      <c r="E107" s="27" t="s">
        <v>185</v>
      </c>
      <c r="F107" s="27" t="s">
        <v>186</v>
      </c>
    </row>
    <row r="108" spans="1:7" ht="19.5" customHeight="1" x14ac:dyDescent="0.25">
      <c r="A108" s="40">
        <v>2015</v>
      </c>
      <c r="B108" s="40" t="s">
        <v>84</v>
      </c>
      <c r="C108" s="79">
        <f t="shared" ref="C108:F127" si="6">COUNTIFS($A$147:$A$476,$A108,$C$147:$C$476,$B108,$K$147:$K$476,C$107,$R$147:$R$476,"1")</f>
        <v>0</v>
      </c>
      <c r="D108" s="79">
        <f t="shared" si="6"/>
        <v>0</v>
      </c>
      <c r="E108" s="79">
        <f t="shared" si="6"/>
        <v>0</v>
      </c>
      <c r="F108" s="79">
        <f t="shared" si="6"/>
        <v>0</v>
      </c>
    </row>
    <row r="109" spans="1:7" ht="19.5" customHeight="1" x14ac:dyDescent="0.25">
      <c r="A109" s="40">
        <v>2015</v>
      </c>
      <c r="B109" s="40" t="s">
        <v>87</v>
      </c>
      <c r="C109" s="79">
        <f t="shared" si="6"/>
        <v>0</v>
      </c>
      <c r="D109" s="79">
        <f t="shared" si="6"/>
        <v>0</v>
      </c>
      <c r="E109" s="79">
        <f t="shared" si="6"/>
        <v>0</v>
      </c>
      <c r="F109" s="79">
        <f t="shared" si="6"/>
        <v>0</v>
      </c>
    </row>
    <row r="110" spans="1:7" ht="19.5" customHeight="1" x14ac:dyDescent="0.25">
      <c r="A110" s="40">
        <v>2015</v>
      </c>
      <c r="B110" s="40" t="s">
        <v>97</v>
      </c>
      <c r="C110" s="79">
        <f t="shared" si="6"/>
        <v>0</v>
      </c>
      <c r="D110" s="79">
        <f t="shared" si="6"/>
        <v>0</v>
      </c>
      <c r="E110" s="79">
        <f t="shared" si="6"/>
        <v>0</v>
      </c>
      <c r="F110" s="79">
        <f t="shared" si="6"/>
        <v>0</v>
      </c>
    </row>
    <row r="111" spans="1:7" ht="19.5" customHeight="1" x14ac:dyDescent="0.25">
      <c r="A111" s="40">
        <v>2015</v>
      </c>
      <c r="B111" s="40" t="s">
        <v>98</v>
      </c>
      <c r="C111" s="79">
        <f t="shared" si="6"/>
        <v>0</v>
      </c>
      <c r="D111" s="79">
        <f t="shared" si="6"/>
        <v>0</v>
      </c>
      <c r="E111" s="79">
        <f t="shared" si="6"/>
        <v>0</v>
      </c>
      <c r="F111" s="79">
        <f t="shared" si="6"/>
        <v>0</v>
      </c>
    </row>
    <row r="112" spans="1:7" ht="19.5" customHeight="1" x14ac:dyDescent="0.25">
      <c r="A112" s="40">
        <v>2015</v>
      </c>
      <c r="B112" s="40" t="s">
        <v>101</v>
      </c>
      <c r="C112" s="79">
        <f t="shared" si="6"/>
        <v>0</v>
      </c>
      <c r="D112" s="79">
        <f t="shared" si="6"/>
        <v>0</v>
      </c>
      <c r="E112" s="79">
        <f t="shared" si="6"/>
        <v>0</v>
      </c>
      <c r="F112" s="79">
        <f t="shared" si="6"/>
        <v>0</v>
      </c>
    </row>
    <row r="113" spans="1:6" ht="19.5" customHeight="1" x14ac:dyDescent="0.25">
      <c r="A113" s="40">
        <v>2015</v>
      </c>
      <c r="B113" s="40" t="s">
        <v>81</v>
      </c>
      <c r="C113" s="79">
        <f t="shared" si="6"/>
        <v>0</v>
      </c>
      <c r="D113" s="79">
        <f t="shared" si="6"/>
        <v>0</v>
      </c>
      <c r="E113" s="79">
        <f t="shared" si="6"/>
        <v>0</v>
      </c>
      <c r="F113" s="79">
        <f t="shared" si="6"/>
        <v>0</v>
      </c>
    </row>
    <row r="114" spans="1:6" ht="19.5" customHeight="1" x14ac:dyDescent="0.25">
      <c r="A114" s="40">
        <v>2015</v>
      </c>
      <c r="B114" s="40" t="s">
        <v>111</v>
      </c>
      <c r="C114" s="79">
        <f t="shared" si="6"/>
        <v>0</v>
      </c>
      <c r="D114" s="79">
        <f t="shared" si="6"/>
        <v>0</v>
      </c>
      <c r="E114" s="79">
        <f t="shared" si="6"/>
        <v>0</v>
      </c>
      <c r="F114" s="79">
        <f t="shared" si="6"/>
        <v>0</v>
      </c>
    </row>
    <row r="115" spans="1:6" ht="19.5" customHeight="1" x14ac:dyDescent="0.25">
      <c r="A115" s="40">
        <v>2015</v>
      </c>
      <c r="B115" s="40" t="s">
        <v>113</v>
      </c>
      <c r="C115" s="79">
        <f t="shared" si="6"/>
        <v>0</v>
      </c>
      <c r="D115" s="79">
        <f t="shared" si="6"/>
        <v>0</v>
      </c>
      <c r="E115" s="79">
        <f t="shared" si="6"/>
        <v>0</v>
      </c>
      <c r="F115" s="79">
        <f t="shared" si="6"/>
        <v>0</v>
      </c>
    </row>
    <row r="116" spans="1:6" ht="19.5" customHeight="1" x14ac:dyDescent="0.25">
      <c r="A116" s="40">
        <v>2015</v>
      </c>
      <c r="B116" s="40" t="s">
        <v>115</v>
      </c>
      <c r="C116" s="79">
        <f t="shared" si="6"/>
        <v>0</v>
      </c>
      <c r="D116" s="79">
        <f t="shared" si="6"/>
        <v>0</v>
      </c>
      <c r="E116" s="79">
        <f t="shared" si="6"/>
        <v>0</v>
      </c>
      <c r="F116" s="79">
        <f t="shared" si="6"/>
        <v>0</v>
      </c>
    </row>
    <row r="117" spans="1:6" ht="19.5" customHeight="1" x14ac:dyDescent="0.25">
      <c r="A117" s="40">
        <v>2015</v>
      </c>
      <c r="B117" s="40" t="s">
        <v>129</v>
      </c>
      <c r="C117" s="79">
        <f t="shared" si="6"/>
        <v>0</v>
      </c>
      <c r="D117" s="79">
        <f t="shared" si="6"/>
        <v>0</v>
      </c>
      <c r="E117" s="79">
        <f t="shared" si="6"/>
        <v>0</v>
      </c>
      <c r="F117" s="79">
        <f t="shared" si="6"/>
        <v>0</v>
      </c>
    </row>
    <row r="118" spans="1:6" ht="19.5" customHeight="1" x14ac:dyDescent="0.25">
      <c r="A118" s="40">
        <v>2015</v>
      </c>
      <c r="B118" s="40" t="s">
        <v>117</v>
      </c>
      <c r="C118" s="79">
        <f t="shared" si="6"/>
        <v>0</v>
      </c>
      <c r="D118" s="79">
        <f t="shared" si="6"/>
        <v>0</v>
      </c>
      <c r="E118" s="79">
        <f t="shared" si="6"/>
        <v>0</v>
      </c>
      <c r="F118" s="79">
        <f t="shared" si="6"/>
        <v>0</v>
      </c>
    </row>
    <row r="119" spans="1:6" ht="19.5" customHeight="1" x14ac:dyDescent="0.25">
      <c r="A119" s="40">
        <v>2015</v>
      </c>
      <c r="B119" s="40" t="s">
        <v>102</v>
      </c>
      <c r="C119" s="79">
        <f t="shared" si="6"/>
        <v>0</v>
      </c>
      <c r="D119" s="79">
        <f t="shared" si="6"/>
        <v>0</v>
      </c>
      <c r="E119" s="79">
        <f t="shared" si="6"/>
        <v>0</v>
      </c>
      <c r="F119" s="79">
        <f t="shared" si="6"/>
        <v>0</v>
      </c>
    </row>
    <row r="120" spans="1:6" ht="19.5" customHeight="1" x14ac:dyDescent="0.25">
      <c r="A120" s="40">
        <v>2015</v>
      </c>
      <c r="B120" s="40" t="s">
        <v>100</v>
      </c>
      <c r="C120" s="79">
        <f t="shared" si="6"/>
        <v>0</v>
      </c>
      <c r="D120" s="79">
        <f t="shared" si="6"/>
        <v>0</v>
      </c>
      <c r="E120" s="79">
        <f t="shared" si="6"/>
        <v>0</v>
      </c>
      <c r="F120" s="79">
        <f t="shared" si="6"/>
        <v>0</v>
      </c>
    </row>
    <row r="121" spans="1:6" ht="19.5" customHeight="1" x14ac:dyDescent="0.25">
      <c r="A121" s="40">
        <v>2015</v>
      </c>
      <c r="B121" s="40" t="s">
        <v>103</v>
      </c>
      <c r="C121" s="79">
        <f t="shared" si="6"/>
        <v>0</v>
      </c>
      <c r="D121" s="79">
        <f t="shared" si="6"/>
        <v>0</v>
      </c>
      <c r="E121" s="79">
        <f t="shared" si="6"/>
        <v>0</v>
      </c>
      <c r="F121" s="79">
        <f t="shared" si="6"/>
        <v>0</v>
      </c>
    </row>
    <row r="122" spans="1:6" ht="19.5" customHeight="1" x14ac:dyDescent="0.25">
      <c r="A122" s="40">
        <v>2015</v>
      </c>
      <c r="B122" s="40" t="s">
        <v>93</v>
      </c>
      <c r="C122" s="79">
        <f t="shared" si="6"/>
        <v>0</v>
      </c>
      <c r="D122" s="79">
        <f t="shared" si="6"/>
        <v>0</v>
      </c>
      <c r="E122" s="79">
        <f t="shared" si="6"/>
        <v>0</v>
      </c>
      <c r="F122" s="79">
        <f t="shared" si="6"/>
        <v>0</v>
      </c>
    </row>
    <row r="123" spans="1:6" ht="19.5" customHeight="1" x14ac:dyDescent="0.25">
      <c r="A123" s="40">
        <v>2016</v>
      </c>
      <c r="B123" s="40" t="s">
        <v>96</v>
      </c>
      <c r="C123" s="79">
        <f t="shared" si="6"/>
        <v>0</v>
      </c>
      <c r="D123" s="79">
        <f t="shared" si="6"/>
        <v>0</v>
      </c>
      <c r="E123" s="79">
        <f t="shared" si="6"/>
        <v>0</v>
      </c>
      <c r="F123" s="79">
        <f t="shared" si="6"/>
        <v>13</v>
      </c>
    </row>
    <row r="124" spans="1:6" ht="19.5" customHeight="1" x14ac:dyDescent="0.25">
      <c r="A124" s="40">
        <v>2016</v>
      </c>
      <c r="B124" s="40" t="s">
        <v>98</v>
      </c>
      <c r="C124" s="79">
        <f t="shared" si="6"/>
        <v>1</v>
      </c>
      <c r="D124" s="79">
        <f t="shared" si="6"/>
        <v>4</v>
      </c>
      <c r="E124" s="79">
        <f t="shared" si="6"/>
        <v>1</v>
      </c>
      <c r="F124" s="79">
        <f t="shared" si="6"/>
        <v>6</v>
      </c>
    </row>
    <row r="125" spans="1:6" ht="19.5" customHeight="1" x14ac:dyDescent="0.25">
      <c r="A125" s="40">
        <v>2016</v>
      </c>
      <c r="B125" s="40" t="s">
        <v>101</v>
      </c>
      <c r="C125" s="79">
        <f t="shared" si="6"/>
        <v>2</v>
      </c>
      <c r="D125" s="79">
        <f t="shared" si="6"/>
        <v>2</v>
      </c>
      <c r="E125" s="79">
        <f t="shared" si="6"/>
        <v>2</v>
      </c>
      <c r="F125" s="79">
        <f t="shared" si="6"/>
        <v>6</v>
      </c>
    </row>
    <row r="126" spans="1:6" ht="19.5" customHeight="1" x14ac:dyDescent="0.25">
      <c r="A126" s="40">
        <v>2016</v>
      </c>
      <c r="B126" s="40" t="s">
        <v>81</v>
      </c>
      <c r="C126" s="79">
        <f t="shared" si="6"/>
        <v>2</v>
      </c>
      <c r="D126" s="79">
        <f t="shared" si="6"/>
        <v>3</v>
      </c>
      <c r="E126" s="79">
        <f t="shared" si="6"/>
        <v>2</v>
      </c>
      <c r="F126" s="79">
        <f t="shared" si="6"/>
        <v>10</v>
      </c>
    </row>
    <row r="127" spans="1:6" ht="19.5" customHeight="1" x14ac:dyDescent="0.25">
      <c r="A127" s="40">
        <v>2016</v>
      </c>
      <c r="B127" s="40" t="s">
        <v>111</v>
      </c>
      <c r="C127" s="79">
        <f t="shared" si="6"/>
        <v>7</v>
      </c>
      <c r="D127" s="79">
        <f t="shared" si="6"/>
        <v>12</v>
      </c>
      <c r="E127" s="79">
        <f t="shared" si="6"/>
        <v>6</v>
      </c>
      <c r="F127" s="79">
        <f t="shared" si="6"/>
        <v>12</v>
      </c>
    </row>
    <row r="128" spans="1:6" ht="19.5" customHeight="1" x14ac:dyDescent="0.25">
      <c r="A128" s="40">
        <v>2016</v>
      </c>
      <c r="B128" s="40" t="s">
        <v>113</v>
      </c>
      <c r="C128" s="79">
        <f t="shared" ref="C128:F142" si="7">COUNTIFS($A$147:$A$476,$A128,$C$147:$C$476,$B128,$K$147:$K$476,C$107,$R$147:$R$476,"1")</f>
        <v>2</v>
      </c>
      <c r="D128" s="79">
        <f t="shared" si="7"/>
        <v>2</v>
      </c>
      <c r="E128" s="79">
        <f t="shared" si="7"/>
        <v>2</v>
      </c>
      <c r="F128" s="79">
        <f t="shared" si="7"/>
        <v>8</v>
      </c>
    </row>
    <row r="129" spans="1:6" ht="19.5" customHeight="1" x14ac:dyDescent="0.25">
      <c r="A129" s="40">
        <v>2016</v>
      </c>
      <c r="B129" s="40" t="s">
        <v>115</v>
      </c>
      <c r="C129" s="79">
        <f t="shared" si="7"/>
        <v>1</v>
      </c>
      <c r="D129" s="79">
        <f t="shared" si="7"/>
        <v>2</v>
      </c>
      <c r="E129" s="79">
        <f t="shared" si="7"/>
        <v>2</v>
      </c>
      <c r="F129" s="79">
        <f t="shared" si="7"/>
        <v>7</v>
      </c>
    </row>
    <row r="130" spans="1:6" ht="19.5" customHeight="1" x14ac:dyDescent="0.25">
      <c r="A130" s="40">
        <v>2016</v>
      </c>
      <c r="B130" s="40" t="s">
        <v>117</v>
      </c>
      <c r="C130" s="79">
        <f t="shared" si="7"/>
        <v>0</v>
      </c>
      <c r="D130" s="79">
        <f t="shared" si="7"/>
        <v>0</v>
      </c>
      <c r="E130" s="79">
        <f t="shared" si="7"/>
        <v>0</v>
      </c>
      <c r="F130" s="79">
        <f t="shared" si="7"/>
        <v>8</v>
      </c>
    </row>
    <row r="131" spans="1:6" ht="19.5" customHeight="1" x14ac:dyDescent="0.25">
      <c r="A131" s="40">
        <v>2016</v>
      </c>
      <c r="B131" s="40" t="s">
        <v>119</v>
      </c>
      <c r="C131" s="79">
        <f t="shared" si="7"/>
        <v>7</v>
      </c>
      <c r="D131" s="79">
        <f t="shared" si="7"/>
        <v>7</v>
      </c>
      <c r="E131" s="79">
        <f t="shared" si="7"/>
        <v>7</v>
      </c>
      <c r="F131" s="79">
        <f t="shared" si="7"/>
        <v>8</v>
      </c>
    </row>
    <row r="132" spans="1:6" ht="19.5" customHeight="1" x14ac:dyDescent="0.25">
      <c r="A132" s="40">
        <v>2016</v>
      </c>
      <c r="B132" s="40" t="s">
        <v>103</v>
      </c>
      <c r="C132" s="79">
        <f t="shared" si="7"/>
        <v>0</v>
      </c>
      <c r="D132" s="79">
        <f t="shared" si="7"/>
        <v>1</v>
      </c>
      <c r="E132" s="79">
        <f t="shared" si="7"/>
        <v>0</v>
      </c>
      <c r="F132" s="79">
        <f t="shared" si="7"/>
        <v>9</v>
      </c>
    </row>
    <row r="133" spans="1:6" ht="19.5" customHeight="1" x14ac:dyDescent="0.25">
      <c r="A133" s="40">
        <v>2017</v>
      </c>
      <c r="B133" s="40" t="s">
        <v>96</v>
      </c>
      <c r="C133" s="79">
        <f t="shared" si="7"/>
        <v>0</v>
      </c>
      <c r="D133" s="79">
        <f t="shared" si="7"/>
        <v>0</v>
      </c>
      <c r="E133" s="79">
        <f t="shared" si="7"/>
        <v>0</v>
      </c>
      <c r="F133" s="79">
        <f t="shared" si="7"/>
        <v>14</v>
      </c>
    </row>
    <row r="134" spans="1:6" ht="19.5" customHeight="1" x14ac:dyDescent="0.25">
      <c r="A134" s="40">
        <v>2017</v>
      </c>
      <c r="B134" s="40" t="s">
        <v>98</v>
      </c>
      <c r="C134" s="79">
        <f t="shared" si="7"/>
        <v>1</v>
      </c>
      <c r="D134" s="79">
        <f t="shared" si="7"/>
        <v>4</v>
      </c>
      <c r="E134" s="79">
        <f t="shared" si="7"/>
        <v>1</v>
      </c>
      <c r="F134" s="79">
        <f t="shared" si="7"/>
        <v>7</v>
      </c>
    </row>
    <row r="135" spans="1:6" ht="19.5" customHeight="1" x14ac:dyDescent="0.25">
      <c r="A135" s="40">
        <v>2017</v>
      </c>
      <c r="B135" s="40" t="s">
        <v>101</v>
      </c>
      <c r="C135" s="79">
        <f t="shared" si="7"/>
        <v>0</v>
      </c>
      <c r="D135" s="79">
        <f t="shared" si="7"/>
        <v>0</v>
      </c>
      <c r="E135" s="79">
        <f t="shared" si="7"/>
        <v>0</v>
      </c>
      <c r="F135" s="79">
        <f t="shared" si="7"/>
        <v>6</v>
      </c>
    </row>
    <row r="136" spans="1:6" ht="19.5" customHeight="1" x14ac:dyDescent="0.25">
      <c r="A136" s="40">
        <v>2017</v>
      </c>
      <c r="B136" s="40" t="s">
        <v>81</v>
      </c>
      <c r="C136" s="79">
        <f t="shared" si="7"/>
        <v>2</v>
      </c>
      <c r="D136" s="79">
        <f>COUNTIFS($A$147:$A$476,$A136,$C$147:$C$476,$B136,$K$147:$K$476,D$107,$R$147:$R$476,"1")</f>
        <v>2</v>
      </c>
      <c r="E136" s="79">
        <f>COUNTIFS($A$147:$A$476,$A136,$C$147:$C$476,$B136,$K$147:$K$476,E$107,$R$147:$R$476,"1")</f>
        <v>2</v>
      </c>
      <c r="F136" s="79">
        <f t="shared" si="7"/>
        <v>9</v>
      </c>
    </row>
    <row r="137" spans="1:6" ht="19.5" customHeight="1" x14ac:dyDescent="0.25">
      <c r="A137" s="40">
        <v>2017</v>
      </c>
      <c r="B137" s="40" t="s">
        <v>111</v>
      </c>
      <c r="C137" s="79">
        <f t="shared" si="7"/>
        <v>6</v>
      </c>
      <c r="D137" s="79">
        <f t="shared" si="7"/>
        <v>11</v>
      </c>
      <c r="E137" s="79">
        <f t="shared" si="7"/>
        <v>6</v>
      </c>
      <c r="F137" s="79">
        <f t="shared" si="7"/>
        <v>14</v>
      </c>
    </row>
    <row r="138" spans="1:6" ht="19.5" customHeight="1" x14ac:dyDescent="0.25">
      <c r="A138" s="40">
        <v>2017</v>
      </c>
      <c r="B138" s="40" t="s">
        <v>113</v>
      </c>
      <c r="C138" s="79">
        <f t="shared" si="7"/>
        <v>2</v>
      </c>
      <c r="D138" s="79">
        <f t="shared" si="7"/>
        <v>2</v>
      </c>
      <c r="E138" s="79">
        <f t="shared" si="7"/>
        <v>2</v>
      </c>
      <c r="F138" s="79">
        <f t="shared" si="7"/>
        <v>8</v>
      </c>
    </row>
    <row r="139" spans="1:6" ht="19.5" customHeight="1" x14ac:dyDescent="0.25">
      <c r="A139" s="40">
        <v>2017</v>
      </c>
      <c r="B139" s="40" t="s">
        <v>115</v>
      </c>
      <c r="C139" s="79">
        <f t="shared" si="7"/>
        <v>1</v>
      </c>
      <c r="D139" s="79">
        <f t="shared" si="7"/>
        <v>1</v>
      </c>
      <c r="E139" s="79">
        <f t="shared" si="7"/>
        <v>1</v>
      </c>
      <c r="F139" s="79">
        <f t="shared" si="7"/>
        <v>8</v>
      </c>
    </row>
    <row r="140" spans="1:6" ht="19.5" customHeight="1" x14ac:dyDescent="0.25">
      <c r="A140" s="40">
        <v>2017</v>
      </c>
      <c r="B140" s="40" t="s">
        <v>117</v>
      </c>
      <c r="C140" s="79">
        <f t="shared" si="7"/>
        <v>0</v>
      </c>
      <c r="D140" s="79">
        <f t="shared" si="7"/>
        <v>0</v>
      </c>
      <c r="E140" s="79">
        <f t="shared" si="7"/>
        <v>0</v>
      </c>
      <c r="F140" s="79">
        <f t="shared" si="7"/>
        <v>9</v>
      </c>
    </row>
    <row r="141" spans="1:6" ht="19.5" customHeight="1" x14ac:dyDescent="0.25">
      <c r="A141" s="40">
        <v>2017</v>
      </c>
      <c r="B141" s="40" t="s">
        <v>119</v>
      </c>
      <c r="C141" s="79">
        <f t="shared" si="7"/>
        <v>8</v>
      </c>
      <c r="D141" s="79">
        <f t="shared" si="7"/>
        <v>8</v>
      </c>
      <c r="E141" s="79">
        <f t="shared" si="7"/>
        <v>8</v>
      </c>
      <c r="F141" s="79">
        <f t="shared" si="7"/>
        <v>10</v>
      </c>
    </row>
    <row r="142" spans="1:6" ht="19.5" customHeight="1" x14ac:dyDescent="0.25">
      <c r="A142" s="40">
        <v>2017</v>
      </c>
      <c r="B142" s="40" t="s">
        <v>103</v>
      </c>
      <c r="C142" s="79">
        <f t="shared" si="7"/>
        <v>0</v>
      </c>
      <c r="D142" s="79">
        <f t="shared" si="7"/>
        <v>1</v>
      </c>
      <c r="E142" s="79">
        <f t="shared" si="7"/>
        <v>0</v>
      </c>
      <c r="F142" s="79">
        <f t="shared" si="7"/>
        <v>10</v>
      </c>
    </row>
    <row r="143" spans="1:6" ht="19.5" customHeight="1" x14ac:dyDescent="0.25">
      <c r="A143" s="18"/>
      <c r="B143" s="25"/>
      <c r="C143" s="25"/>
      <c r="D143" s="25"/>
      <c r="E143" s="25"/>
      <c r="F143" s="25"/>
    </row>
    <row r="144" spans="1:6" ht="19.5" customHeight="1" x14ac:dyDescent="0.25">
      <c r="A144" s="18"/>
      <c r="B144" s="25"/>
      <c r="C144" s="25"/>
      <c r="D144" s="25"/>
      <c r="E144" s="25"/>
      <c r="F144" s="25"/>
    </row>
    <row r="145" spans="1:18" ht="19.5" customHeight="1" x14ac:dyDescent="0.25">
      <c r="A145" s="80" t="s">
        <v>991</v>
      </c>
      <c r="B145" s="80"/>
      <c r="C145" s="80"/>
      <c r="D145" s="25"/>
      <c r="E145" s="25"/>
      <c r="F145" s="25"/>
    </row>
    <row r="146" spans="1:18" ht="29.25" customHeight="1" x14ac:dyDescent="0.25">
      <c r="A146" s="81" t="s">
        <v>992</v>
      </c>
      <c r="B146" s="82" t="s">
        <v>993</v>
      </c>
      <c r="C146" s="82" t="s">
        <v>994</v>
      </c>
      <c r="D146" s="82" t="s">
        <v>995</v>
      </c>
      <c r="E146" s="82" t="s">
        <v>996</v>
      </c>
      <c r="F146" s="82" t="s">
        <v>997</v>
      </c>
      <c r="G146" s="82" t="s">
        <v>998</v>
      </c>
      <c r="H146" s="82" t="s">
        <v>999</v>
      </c>
      <c r="I146" s="82" t="s">
        <v>1000</v>
      </c>
      <c r="J146" s="82" t="s">
        <v>1001</v>
      </c>
      <c r="K146" s="83" t="s">
        <v>182</v>
      </c>
      <c r="L146" s="83" t="s">
        <v>1002</v>
      </c>
      <c r="M146" s="83" t="s">
        <v>1003</v>
      </c>
      <c r="N146" s="83" t="s">
        <v>1004</v>
      </c>
      <c r="O146" s="83" t="s">
        <v>1005</v>
      </c>
      <c r="P146" s="83" t="s">
        <v>1006</v>
      </c>
      <c r="Q146" s="83" t="s">
        <v>1007</v>
      </c>
      <c r="R146" s="83" t="s">
        <v>1008</v>
      </c>
    </row>
    <row r="147" spans="1:18" ht="15" customHeight="1" x14ac:dyDescent="0.25">
      <c r="A147" s="12">
        <v>2016</v>
      </c>
      <c r="B147" s="84" t="s">
        <v>1009</v>
      </c>
      <c r="C147" s="10" t="s">
        <v>98</v>
      </c>
      <c r="D147" s="10" t="s">
        <v>517</v>
      </c>
      <c r="E147" s="10" t="s">
        <v>531</v>
      </c>
      <c r="F147" s="79" t="s">
        <v>533</v>
      </c>
      <c r="G147" s="12" t="s">
        <v>1010</v>
      </c>
      <c r="H147" s="79" t="s">
        <v>532</v>
      </c>
      <c r="I147" s="12" t="s">
        <v>45</v>
      </c>
      <c r="J147" s="12" t="s">
        <v>19</v>
      </c>
      <c r="K147" s="167" t="s">
        <v>183</v>
      </c>
      <c r="L147" s="12" t="s">
        <v>1011</v>
      </c>
      <c r="M147" s="12" t="s">
        <v>1012</v>
      </c>
      <c r="N147" s="12" t="s">
        <v>1013</v>
      </c>
      <c r="O147" s="85">
        <f>(P147/Q147)*100</f>
        <v>87.545630408321585</v>
      </c>
      <c r="P147" s="86">
        <v>204529322.84999999</v>
      </c>
      <c r="Q147" s="86">
        <v>233625963.84999999</v>
      </c>
      <c r="R147" s="12">
        <v>1</v>
      </c>
    </row>
    <row r="148" spans="1:18" ht="15" customHeight="1" x14ac:dyDescent="0.25">
      <c r="A148" s="12">
        <v>2016</v>
      </c>
      <c r="B148" s="87" t="s">
        <v>1014</v>
      </c>
      <c r="C148" s="10" t="s">
        <v>101</v>
      </c>
      <c r="D148" s="10" t="s">
        <v>281</v>
      </c>
      <c r="E148" s="10" t="s">
        <v>547</v>
      </c>
      <c r="F148" s="79" t="s">
        <v>549</v>
      </c>
      <c r="G148" s="12" t="s">
        <v>1015</v>
      </c>
      <c r="H148" s="79" t="s">
        <v>548</v>
      </c>
      <c r="I148" s="12" t="s">
        <v>45</v>
      </c>
      <c r="J148" s="12" t="s">
        <v>19</v>
      </c>
      <c r="K148" s="167" t="s">
        <v>183</v>
      </c>
      <c r="L148" s="12">
        <v>10</v>
      </c>
      <c r="M148" s="12">
        <v>280</v>
      </c>
      <c r="N148" s="12">
        <v>28</v>
      </c>
      <c r="O148" s="88">
        <f>P148/Q148</f>
        <v>23.958333333333332</v>
      </c>
      <c r="P148" s="88">
        <v>575</v>
      </c>
      <c r="Q148" s="89">
        <v>24</v>
      </c>
      <c r="R148" s="12">
        <v>1</v>
      </c>
    </row>
    <row r="149" spans="1:18" ht="15" customHeight="1" x14ac:dyDescent="0.25">
      <c r="A149" s="12">
        <v>2016</v>
      </c>
      <c r="B149" s="87" t="s">
        <v>1014</v>
      </c>
      <c r="C149" s="10" t="s">
        <v>101</v>
      </c>
      <c r="D149" s="10" t="s">
        <v>281</v>
      </c>
      <c r="E149" s="10" t="s">
        <v>544</v>
      </c>
      <c r="F149" s="79" t="s">
        <v>546</v>
      </c>
      <c r="G149" s="12" t="s">
        <v>1016</v>
      </c>
      <c r="H149" s="79" t="s">
        <v>545</v>
      </c>
      <c r="I149" s="12" t="s">
        <v>45</v>
      </c>
      <c r="J149" s="12" t="s">
        <v>19</v>
      </c>
      <c r="K149" s="167" t="s">
        <v>183</v>
      </c>
      <c r="L149" s="12">
        <v>96.4</v>
      </c>
      <c r="M149" s="12">
        <v>27</v>
      </c>
      <c r="N149" s="12">
        <v>28</v>
      </c>
      <c r="O149" s="90">
        <v>1</v>
      </c>
      <c r="P149" s="91">
        <v>24</v>
      </c>
      <c r="Q149" s="91">
        <v>24</v>
      </c>
      <c r="R149" s="12">
        <v>1</v>
      </c>
    </row>
    <row r="150" spans="1:18" ht="15" customHeight="1" x14ac:dyDescent="0.25">
      <c r="A150" s="12">
        <v>2016</v>
      </c>
      <c r="B150" s="84" t="s">
        <v>1009</v>
      </c>
      <c r="C150" s="10" t="s">
        <v>81</v>
      </c>
      <c r="D150" s="10" t="s">
        <v>550</v>
      </c>
      <c r="E150" s="10" t="s">
        <v>561</v>
      </c>
      <c r="F150" s="79" t="s">
        <v>563</v>
      </c>
      <c r="G150" s="12" t="s">
        <v>1015</v>
      </c>
      <c r="H150" s="79" t="s">
        <v>562</v>
      </c>
      <c r="I150" s="12" t="s">
        <v>45</v>
      </c>
      <c r="J150" s="12" t="s">
        <v>19</v>
      </c>
      <c r="K150" s="167" t="s">
        <v>183</v>
      </c>
      <c r="L150" s="12" t="s">
        <v>1017</v>
      </c>
      <c r="M150" s="12" t="s">
        <v>1018</v>
      </c>
      <c r="N150" s="12" t="s">
        <v>1018</v>
      </c>
      <c r="O150" s="92">
        <v>100</v>
      </c>
      <c r="P150" s="93">
        <v>7</v>
      </c>
      <c r="Q150" s="93">
        <v>7</v>
      </c>
      <c r="R150" s="12">
        <v>1</v>
      </c>
    </row>
    <row r="151" spans="1:18" ht="15" customHeight="1" x14ac:dyDescent="0.25">
      <c r="A151" s="12">
        <v>2016</v>
      </c>
      <c r="B151" s="84" t="s">
        <v>1009</v>
      </c>
      <c r="C151" s="10" t="s">
        <v>81</v>
      </c>
      <c r="D151" s="10" t="s">
        <v>550</v>
      </c>
      <c r="E151" s="10" t="s">
        <v>564</v>
      </c>
      <c r="F151" s="79" t="s">
        <v>566</v>
      </c>
      <c r="G151" s="12" t="s">
        <v>1016</v>
      </c>
      <c r="H151" s="79" t="s">
        <v>565</v>
      </c>
      <c r="I151" s="12" t="s">
        <v>45</v>
      </c>
      <c r="J151" s="12" t="s">
        <v>19</v>
      </c>
      <c r="K151" s="167" t="s">
        <v>183</v>
      </c>
      <c r="L151" s="12" t="s">
        <v>1019</v>
      </c>
      <c r="M151" s="12" t="s">
        <v>1020</v>
      </c>
      <c r="N151" s="12" t="s">
        <v>1021</v>
      </c>
      <c r="O151" s="92">
        <v>100</v>
      </c>
      <c r="P151" s="93">
        <v>32</v>
      </c>
      <c r="Q151" s="93">
        <v>32</v>
      </c>
      <c r="R151" s="12">
        <v>1</v>
      </c>
    </row>
    <row r="152" spans="1:18" ht="15" customHeight="1" x14ac:dyDescent="0.25">
      <c r="A152" s="12">
        <v>2016</v>
      </c>
      <c r="B152" s="84" t="s">
        <v>1009</v>
      </c>
      <c r="C152" s="10" t="s">
        <v>111</v>
      </c>
      <c r="D152" s="10" t="s">
        <v>112</v>
      </c>
      <c r="E152" s="10" t="s">
        <v>582</v>
      </c>
      <c r="F152" s="79" t="s">
        <v>584</v>
      </c>
      <c r="G152" s="12" t="s">
        <v>1022</v>
      </c>
      <c r="H152" s="79" t="s">
        <v>583</v>
      </c>
      <c r="I152" s="12" t="s">
        <v>37</v>
      </c>
      <c r="J152" s="12" t="s">
        <v>1023</v>
      </c>
      <c r="K152" s="167" t="s">
        <v>183</v>
      </c>
      <c r="L152" s="12">
        <v>6.61</v>
      </c>
      <c r="M152" s="94">
        <v>2000</v>
      </c>
      <c r="N152" s="94">
        <v>1876</v>
      </c>
      <c r="O152" s="95"/>
      <c r="P152" s="96"/>
      <c r="Q152" s="96"/>
      <c r="R152" s="12">
        <v>1</v>
      </c>
    </row>
    <row r="153" spans="1:18" ht="15" customHeight="1" x14ac:dyDescent="0.25">
      <c r="A153" s="12">
        <v>2016</v>
      </c>
      <c r="B153" s="84" t="s">
        <v>1009</v>
      </c>
      <c r="C153" s="10" t="s">
        <v>111</v>
      </c>
      <c r="D153" s="10" t="s">
        <v>112</v>
      </c>
      <c r="E153" s="10" t="s">
        <v>594</v>
      </c>
      <c r="F153" s="79" t="s">
        <v>596</v>
      </c>
      <c r="G153" s="12" t="s">
        <v>1015</v>
      </c>
      <c r="H153" s="79" t="s">
        <v>595</v>
      </c>
      <c r="I153" s="12" t="s">
        <v>45</v>
      </c>
      <c r="J153" s="12" t="s">
        <v>19</v>
      </c>
      <c r="K153" s="167" t="s">
        <v>183</v>
      </c>
      <c r="L153" s="12" t="s">
        <v>1017</v>
      </c>
      <c r="M153" s="12" t="s">
        <v>1024</v>
      </c>
      <c r="N153" s="12" t="s">
        <v>1024</v>
      </c>
      <c r="O153" s="85">
        <f>((P153/Q153))*100</f>
        <v>100</v>
      </c>
      <c r="P153" s="97">
        <v>48</v>
      </c>
      <c r="Q153" s="97">
        <v>48</v>
      </c>
      <c r="R153" s="12">
        <v>1</v>
      </c>
    </row>
    <row r="154" spans="1:18" ht="15" customHeight="1" x14ac:dyDescent="0.25">
      <c r="A154" s="12">
        <v>2016</v>
      </c>
      <c r="B154" s="84" t="s">
        <v>1009</v>
      </c>
      <c r="C154" s="10" t="s">
        <v>111</v>
      </c>
      <c r="D154" s="10" t="s">
        <v>112</v>
      </c>
      <c r="E154" s="10" t="s">
        <v>531</v>
      </c>
      <c r="F154" s="79" t="s">
        <v>598</v>
      </c>
      <c r="G154" s="12" t="s">
        <v>1025</v>
      </c>
      <c r="H154" s="79" t="s">
        <v>597</v>
      </c>
      <c r="I154" s="12" t="s">
        <v>45</v>
      </c>
      <c r="J154" s="12" t="s">
        <v>19</v>
      </c>
      <c r="K154" s="167" t="s">
        <v>183</v>
      </c>
      <c r="L154" s="12" t="s">
        <v>1017</v>
      </c>
      <c r="M154" s="12" t="s">
        <v>1026</v>
      </c>
      <c r="N154" s="12" t="s">
        <v>1026</v>
      </c>
      <c r="O154" s="85">
        <f>((P154/Q154))*100</f>
        <v>100</v>
      </c>
      <c r="P154" s="97">
        <v>49982</v>
      </c>
      <c r="Q154" s="97">
        <v>49982</v>
      </c>
      <c r="R154" s="12">
        <v>1</v>
      </c>
    </row>
    <row r="155" spans="1:18" ht="15" customHeight="1" x14ac:dyDescent="0.25">
      <c r="A155" s="12">
        <v>2016</v>
      </c>
      <c r="B155" s="84" t="s">
        <v>1009</v>
      </c>
      <c r="C155" s="10" t="s">
        <v>111</v>
      </c>
      <c r="D155" s="10" t="s">
        <v>112</v>
      </c>
      <c r="E155" s="10" t="s">
        <v>599</v>
      </c>
      <c r="F155" s="79" t="s">
        <v>601</v>
      </c>
      <c r="G155" s="12" t="s">
        <v>1027</v>
      </c>
      <c r="H155" s="79" t="s">
        <v>600</v>
      </c>
      <c r="I155" s="12" t="s">
        <v>45</v>
      </c>
      <c r="J155" s="12" t="s">
        <v>19</v>
      </c>
      <c r="K155" s="167" t="s">
        <v>183</v>
      </c>
      <c r="L155" s="12" t="s">
        <v>1017</v>
      </c>
      <c r="M155" s="12" t="s">
        <v>1028</v>
      </c>
      <c r="N155" s="12" t="s">
        <v>1028</v>
      </c>
      <c r="O155" s="85">
        <f>((P155/Q155))*100</f>
        <v>100</v>
      </c>
      <c r="P155" s="97">
        <v>6951</v>
      </c>
      <c r="Q155" s="97">
        <v>6951</v>
      </c>
      <c r="R155" s="12">
        <v>1</v>
      </c>
    </row>
    <row r="156" spans="1:18" ht="15" customHeight="1" x14ac:dyDescent="0.25">
      <c r="A156" s="12">
        <v>2016</v>
      </c>
      <c r="B156" s="84" t="s">
        <v>1009</v>
      </c>
      <c r="C156" s="10" t="s">
        <v>111</v>
      </c>
      <c r="D156" s="10" t="s">
        <v>112</v>
      </c>
      <c r="E156" s="10" t="s">
        <v>588</v>
      </c>
      <c r="F156" s="79" t="s">
        <v>590</v>
      </c>
      <c r="G156" s="12" t="s">
        <v>1029</v>
      </c>
      <c r="H156" s="79" t="s">
        <v>589</v>
      </c>
      <c r="I156" s="12" t="s">
        <v>45</v>
      </c>
      <c r="J156" s="12" t="s">
        <v>19</v>
      </c>
      <c r="K156" s="167" t="s">
        <v>183</v>
      </c>
      <c r="L156" s="12" t="s">
        <v>1030</v>
      </c>
      <c r="M156" s="12" t="s">
        <v>1031</v>
      </c>
      <c r="N156" s="12" t="s">
        <v>1032</v>
      </c>
      <c r="O156" s="85">
        <f>((P156/Q156)-1)*100</f>
        <v>-8.431042063608384</v>
      </c>
      <c r="P156" s="97">
        <v>49982</v>
      </c>
      <c r="Q156" s="97">
        <v>54584</v>
      </c>
      <c r="R156" s="12">
        <v>1</v>
      </c>
    </row>
    <row r="157" spans="1:18" ht="15" customHeight="1" x14ac:dyDescent="0.25">
      <c r="A157" s="12">
        <v>2016</v>
      </c>
      <c r="B157" s="84" t="s">
        <v>1009</v>
      </c>
      <c r="C157" s="10" t="s">
        <v>111</v>
      </c>
      <c r="D157" s="10" t="s">
        <v>112</v>
      </c>
      <c r="E157" s="10" t="s">
        <v>605</v>
      </c>
      <c r="F157" s="79" t="s">
        <v>607</v>
      </c>
      <c r="G157" s="12" t="s">
        <v>1010</v>
      </c>
      <c r="H157" s="79" t="s">
        <v>606</v>
      </c>
      <c r="I157" s="12" t="s">
        <v>45</v>
      </c>
      <c r="J157" s="12" t="s">
        <v>19</v>
      </c>
      <c r="K157" s="167" t="s">
        <v>183</v>
      </c>
      <c r="L157" s="12" t="s">
        <v>1033</v>
      </c>
      <c r="M157" s="12" t="s">
        <v>1034</v>
      </c>
      <c r="N157" s="12" t="s">
        <v>1035</v>
      </c>
      <c r="O157" s="85">
        <f>((P157/Q157))*100</f>
        <v>100</v>
      </c>
      <c r="P157" s="97">
        <v>9817</v>
      </c>
      <c r="Q157" s="97">
        <v>9817</v>
      </c>
      <c r="R157" s="12">
        <v>1</v>
      </c>
    </row>
    <row r="158" spans="1:18" ht="15" customHeight="1" x14ac:dyDescent="0.25">
      <c r="A158" s="12">
        <v>2016</v>
      </c>
      <c r="B158" s="84" t="s">
        <v>1009</v>
      </c>
      <c r="C158" s="10" t="s">
        <v>111</v>
      </c>
      <c r="D158" s="10" t="s">
        <v>112</v>
      </c>
      <c r="E158" s="10" t="s">
        <v>585</v>
      </c>
      <c r="F158" s="79" t="s">
        <v>587</v>
      </c>
      <c r="G158" s="12" t="s">
        <v>1036</v>
      </c>
      <c r="H158" s="79" t="s">
        <v>586</v>
      </c>
      <c r="I158" s="12" t="s">
        <v>45</v>
      </c>
      <c r="J158" s="12" t="s">
        <v>19</v>
      </c>
      <c r="K158" s="167" t="s">
        <v>183</v>
      </c>
      <c r="L158" s="12" t="s">
        <v>1037</v>
      </c>
      <c r="M158" s="12" t="s">
        <v>1038</v>
      </c>
      <c r="N158" s="12" t="s">
        <v>1039</v>
      </c>
      <c r="O158" s="85">
        <f>((P158/Q158))*100</f>
        <v>70.805745135988602</v>
      </c>
      <c r="P158" s="97">
        <v>6951</v>
      </c>
      <c r="Q158" s="97">
        <v>9817</v>
      </c>
      <c r="R158" s="12">
        <v>1</v>
      </c>
    </row>
    <row r="159" spans="1:18" ht="15" customHeight="1" x14ac:dyDescent="0.25">
      <c r="A159" s="12">
        <v>2016</v>
      </c>
      <c r="B159" s="84" t="s">
        <v>1009</v>
      </c>
      <c r="C159" s="10" t="s">
        <v>113</v>
      </c>
      <c r="D159" s="10" t="s">
        <v>114</v>
      </c>
      <c r="E159" s="10" t="s">
        <v>623</v>
      </c>
      <c r="F159" s="79" t="s">
        <v>624</v>
      </c>
      <c r="G159" s="12" t="s">
        <v>1010</v>
      </c>
      <c r="H159" s="79" t="s">
        <v>623</v>
      </c>
      <c r="I159" s="12" t="s">
        <v>45</v>
      </c>
      <c r="J159" s="12" t="s">
        <v>19</v>
      </c>
      <c r="K159" s="167" t="s">
        <v>183</v>
      </c>
      <c r="L159" s="12" t="s">
        <v>1017</v>
      </c>
      <c r="M159" s="12" t="s">
        <v>1040</v>
      </c>
      <c r="N159" s="12" t="s">
        <v>1040</v>
      </c>
      <c r="O159" s="98">
        <v>100</v>
      </c>
      <c r="P159" s="99">
        <v>9062</v>
      </c>
      <c r="Q159" s="99">
        <v>9062</v>
      </c>
      <c r="R159" s="12">
        <v>1</v>
      </c>
    </row>
    <row r="160" spans="1:18" ht="15" customHeight="1" x14ac:dyDescent="0.25">
      <c r="A160" s="12">
        <v>2016</v>
      </c>
      <c r="B160" s="84" t="s">
        <v>1009</v>
      </c>
      <c r="C160" s="10" t="s">
        <v>113</v>
      </c>
      <c r="D160" s="10" t="s">
        <v>114</v>
      </c>
      <c r="E160" s="10" t="s">
        <v>613</v>
      </c>
      <c r="F160" s="79" t="s">
        <v>615</v>
      </c>
      <c r="G160" s="12" t="s">
        <v>1022</v>
      </c>
      <c r="H160" s="79" t="s">
        <v>614</v>
      </c>
      <c r="I160" s="12" t="s">
        <v>45</v>
      </c>
      <c r="J160" s="12" t="s">
        <v>19</v>
      </c>
      <c r="K160" s="167" t="s">
        <v>183</v>
      </c>
      <c r="L160" s="12" t="s">
        <v>1017</v>
      </c>
      <c r="M160" s="12" t="s">
        <v>1041</v>
      </c>
      <c r="N160" s="12" t="s">
        <v>1041</v>
      </c>
      <c r="O160" s="98">
        <v>100</v>
      </c>
      <c r="P160" s="94">
        <v>73612</v>
      </c>
      <c r="Q160" s="94">
        <v>73612</v>
      </c>
      <c r="R160" s="12">
        <v>1</v>
      </c>
    </row>
    <row r="161" spans="1:18" ht="15" customHeight="1" x14ac:dyDescent="0.25">
      <c r="A161" s="12">
        <v>2016</v>
      </c>
      <c r="B161" s="84" t="s">
        <v>1009</v>
      </c>
      <c r="C161" s="12" t="s">
        <v>115</v>
      </c>
      <c r="D161" s="10" t="s">
        <v>625</v>
      </c>
      <c r="E161" s="10" t="s">
        <v>637</v>
      </c>
      <c r="F161" s="79" t="s">
        <v>639</v>
      </c>
      <c r="G161" s="12" t="s">
        <v>1015</v>
      </c>
      <c r="H161" s="79" t="s">
        <v>638</v>
      </c>
      <c r="I161" s="12" t="s">
        <v>45</v>
      </c>
      <c r="J161" s="12" t="s">
        <v>19</v>
      </c>
      <c r="K161" s="167" t="s">
        <v>183</v>
      </c>
      <c r="L161" s="12" t="s">
        <v>1042</v>
      </c>
      <c r="M161" s="12" t="s">
        <v>1043</v>
      </c>
      <c r="N161" s="12" t="s">
        <v>1044</v>
      </c>
      <c r="O161" s="99">
        <v>84.108527131782949</v>
      </c>
      <c r="P161" s="99">
        <v>217</v>
      </c>
      <c r="Q161" s="99">
        <v>258</v>
      </c>
      <c r="R161" s="12">
        <v>1</v>
      </c>
    </row>
    <row r="162" spans="1:18" ht="15" customHeight="1" x14ac:dyDescent="0.25">
      <c r="A162" s="12">
        <v>2016</v>
      </c>
      <c r="B162" s="84" t="s">
        <v>1009</v>
      </c>
      <c r="C162" s="12" t="s">
        <v>119</v>
      </c>
      <c r="D162" s="10" t="s">
        <v>661</v>
      </c>
      <c r="E162" s="100" t="s">
        <v>665</v>
      </c>
      <c r="F162" s="79" t="s">
        <v>667</v>
      </c>
      <c r="G162" s="12" t="s">
        <v>1029</v>
      </c>
      <c r="H162" s="79" t="s">
        <v>666</v>
      </c>
      <c r="I162" s="12" t="s">
        <v>45</v>
      </c>
      <c r="J162" s="12" t="s">
        <v>19</v>
      </c>
      <c r="K162" s="167" t="s">
        <v>183</v>
      </c>
      <c r="L162" s="12" t="s">
        <v>1017</v>
      </c>
      <c r="M162" s="12" t="s">
        <v>1045</v>
      </c>
      <c r="N162" s="12" t="s">
        <v>1045</v>
      </c>
      <c r="O162" s="99">
        <f>P162/Q162*100</f>
        <v>100</v>
      </c>
      <c r="P162" s="99">
        <v>7</v>
      </c>
      <c r="Q162" s="99">
        <v>7</v>
      </c>
      <c r="R162" s="12">
        <v>1</v>
      </c>
    </row>
    <row r="163" spans="1:18" ht="15" customHeight="1" x14ac:dyDescent="0.25">
      <c r="A163" s="12">
        <v>2016</v>
      </c>
      <c r="B163" s="84" t="s">
        <v>1009</v>
      </c>
      <c r="C163" s="12" t="s">
        <v>119</v>
      </c>
      <c r="D163" s="10" t="s">
        <v>661</v>
      </c>
      <c r="E163" s="100" t="s">
        <v>525</v>
      </c>
      <c r="F163" s="79" t="s">
        <v>672</v>
      </c>
      <c r="G163" s="12" t="s">
        <v>1010</v>
      </c>
      <c r="H163" s="79" t="s">
        <v>671</v>
      </c>
      <c r="I163" s="12" t="s">
        <v>45</v>
      </c>
      <c r="J163" s="12" t="s">
        <v>19</v>
      </c>
      <c r="K163" s="167" t="s">
        <v>183</v>
      </c>
      <c r="L163" s="12" t="s">
        <v>1046</v>
      </c>
      <c r="M163" s="12" t="s">
        <v>1047</v>
      </c>
      <c r="N163" s="12" t="s">
        <v>1048</v>
      </c>
      <c r="O163" s="101">
        <f>0.2*100</f>
        <v>20</v>
      </c>
      <c r="P163" s="99">
        <v>2</v>
      </c>
      <c r="Q163" s="99">
        <v>10</v>
      </c>
      <c r="R163" s="12">
        <v>1</v>
      </c>
    </row>
    <row r="164" spans="1:18" ht="15" customHeight="1" x14ac:dyDescent="0.25">
      <c r="A164" s="12">
        <v>2016</v>
      </c>
      <c r="B164" s="84" t="s">
        <v>1009</v>
      </c>
      <c r="C164" s="12" t="s">
        <v>119</v>
      </c>
      <c r="D164" s="10" t="s">
        <v>661</v>
      </c>
      <c r="E164" s="100" t="s">
        <v>668</v>
      </c>
      <c r="F164" s="79" t="s">
        <v>670</v>
      </c>
      <c r="G164" s="12" t="s">
        <v>1022</v>
      </c>
      <c r="H164" s="79" t="s">
        <v>669</v>
      </c>
      <c r="I164" s="12" t="s">
        <v>45</v>
      </c>
      <c r="J164" s="12" t="s">
        <v>19</v>
      </c>
      <c r="K164" s="167" t="s">
        <v>183</v>
      </c>
      <c r="L164" s="12" t="s">
        <v>1049</v>
      </c>
      <c r="M164" s="12" t="s">
        <v>1050</v>
      </c>
      <c r="N164" s="12" t="s">
        <v>1051</v>
      </c>
      <c r="O164" s="99">
        <v>0</v>
      </c>
      <c r="P164" s="99">
        <v>0</v>
      </c>
      <c r="Q164" s="99">
        <v>10</v>
      </c>
      <c r="R164" s="12">
        <v>1</v>
      </c>
    </row>
    <row r="165" spans="1:18" ht="15" customHeight="1" x14ac:dyDescent="0.25">
      <c r="A165" s="12">
        <v>2016</v>
      </c>
      <c r="B165" s="84" t="s">
        <v>1009</v>
      </c>
      <c r="C165" s="12" t="s">
        <v>119</v>
      </c>
      <c r="D165" s="10" t="s">
        <v>661</v>
      </c>
      <c r="E165" s="100" t="s">
        <v>676</v>
      </c>
      <c r="F165" s="79" t="s">
        <v>678</v>
      </c>
      <c r="G165" s="12" t="s">
        <v>1025</v>
      </c>
      <c r="H165" s="79" t="s">
        <v>677</v>
      </c>
      <c r="I165" s="12" t="s">
        <v>45</v>
      </c>
      <c r="J165" s="12" t="s">
        <v>19</v>
      </c>
      <c r="K165" s="167" t="s">
        <v>183</v>
      </c>
      <c r="L165" s="12" t="s">
        <v>1052</v>
      </c>
      <c r="M165" s="12" t="s">
        <v>1053</v>
      </c>
      <c r="N165" s="12" t="s">
        <v>1054</v>
      </c>
      <c r="O165" s="99">
        <f>0.988888888888889*100</f>
        <v>98.8888888888889</v>
      </c>
      <c r="P165" s="99">
        <v>89</v>
      </c>
      <c r="Q165" s="99">
        <v>90</v>
      </c>
      <c r="R165" s="12">
        <v>1</v>
      </c>
    </row>
    <row r="166" spans="1:18" ht="15" customHeight="1" x14ac:dyDescent="0.25">
      <c r="A166" s="12">
        <v>2016</v>
      </c>
      <c r="B166" s="84" t="s">
        <v>1009</v>
      </c>
      <c r="C166" s="12" t="s">
        <v>119</v>
      </c>
      <c r="D166" s="10" t="s">
        <v>661</v>
      </c>
      <c r="E166" s="100" t="s">
        <v>662</v>
      </c>
      <c r="F166" s="79" t="s">
        <v>664</v>
      </c>
      <c r="G166" s="12" t="s">
        <v>1055</v>
      </c>
      <c r="H166" s="79" t="s">
        <v>663</v>
      </c>
      <c r="I166" s="12" t="s">
        <v>45</v>
      </c>
      <c r="J166" s="12" t="s">
        <v>19</v>
      </c>
      <c r="K166" s="167" t="s">
        <v>183</v>
      </c>
      <c r="L166" s="12" t="s">
        <v>1019</v>
      </c>
      <c r="M166" s="12" t="s">
        <v>1056</v>
      </c>
      <c r="N166" s="12" t="s">
        <v>1057</v>
      </c>
      <c r="O166" s="99">
        <v>0.91666666666666663</v>
      </c>
      <c r="P166" s="99">
        <v>44</v>
      </c>
      <c r="Q166" s="99">
        <v>48</v>
      </c>
      <c r="R166" s="12">
        <v>1</v>
      </c>
    </row>
    <row r="167" spans="1:18" ht="15" customHeight="1" x14ac:dyDescent="0.25">
      <c r="A167" s="12">
        <v>2016</v>
      </c>
      <c r="B167" s="84" t="s">
        <v>1009</v>
      </c>
      <c r="C167" s="12" t="s">
        <v>119</v>
      </c>
      <c r="D167" s="10" t="s">
        <v>661</v>
      </c>
      <c r="E167" s="100" t="s">
        <v>1058</v>
      </c>
      <c r="F167" s="79" t="s">
        <v>675</v>
      </c>
      <c r="G167" s="12" t="s">
        <v>1015</v>
      </c>
      <c r="H167" s="79" t="s">
        <v>674</v>
      </c>
      <c r="I167" s="12" t="s">
        <v>45</v>
      </c>
      <c r="J167" s="12" t="s">
        <v>19</v>
      </c>
      <c r="K167" s="167" t="s">
        <v>183</v>
      </c>
      <c r="L167" s="12" t="s">
        <v>1059</v>
      </c>
      <c r="M167" s="12" t="s">
        <v>1060</v>
      </c>
      <c r="N167" s="12" t="s">
        <v>1061</v>
      </c>
      <c r="O167" s="99">
        <f>6.33333333333333*100</f>
        <v>633.33333333333303</v>
      </c>
      <c r="P167" s="99">
        <v>19</v>
      </c>
      <c r="Q167" s="99">
        <v>3</v>
      </c>
      <c r="R167" s="12">
        <v>1</v>
      </c>
    </row>
    <row r="168" spans="1:18" ht="15" customHeight="1" x14ac:dyDescent="0.25">
      <c r="A168" s="12">
        <v>2016</v>
      </c>
      <c r="B168" s="84" t="s">
        <v>1009</v>
      </c>
      <c r="C168" s="12" t="s">
        <v>119</v>
      </c>
      <c r="D168" s="10" t="s">
        <v>661</v>
      </c>
      <c r="E168" s="100" t="s">
        <v>679</v>
      </c>
      <c r="F168" s="79" t="s">
        <v>681</v>
      </c>
      <c r="G168" s="12" t="s">
        <v>1016</v>
      </c>
      <c r="H168" s="79" t="s">
        <v>680</v>
      </c>
      <c r="I168" s="12" t="s">
        <v>45</v>
      </c>
      <c r="J168" s="12" t="s">
        <v>19</v>
      </c>
      <c r="K168" s="167" t="s">
        <v>183</v>
      </c>
      <c r="L168" s="12" t="s">
        <v>1062</v>
      </c>
      <c r="M168" s="12" t="s">
        <v>1063</v>
      </c>
      <c r="N168" s="12" t="s">
        <v>1064</v>
      </c>
      <c r="O168" s="99">
        <f>0.904761904761905*100</f>
        <v>90.476190476190496</v>
      </c>
      <c r="P168" s="99">
        <v>19</v>
      </c>
      <c r="Q168" s="99">
        <v>21</v>
      </c>
      <c r="R168" s="12">
        <v>1</v>
      </c>
    </row>
    <row r="169" spans="1:18" ht="15" customHeight="1" x14ac:dyDescent="0.25">
      <c r="A169" s="12">
        <v>2016</v>
      </c>
      <c r="B169" s="84" t="s">
        <v>1009</v>
      </c>
      <c r="C169" s="10" t="s">
        <v>98</v>
      </c>
      <c r="D169" s="10" t="s">
        <v>517</v>
      </c>
      <c r="E169" s="10" t="s">
        <v>525</v>
      </c>
      <c r="F169" s="79" t="s">
        <v>527</v>
      </c>
      <c r="G169" s="12" t="s">
        <v>1015</v>
      </c>
      <c r="H169" s="79" t="s">
        <v>526</v>
      </c>
      <c r="I169" s="12" t="s">
        <v>37</v>
      </c>
      <c r="J169" s="12" t="s">
        <v>19</v>
      </c>
      <c r="K169" s="167" t="s">
        <v>184</v>
      </c>
      <c r="L169" s="102" t="s">
        <v>1017</v>
      </c>
      <c r="M169" s="102" t="s">
        <v>1065</v>
      </c>
      <c r="N169" s="102" t="s">
        <v>1065</v>
      </c>
      <c r="O169" s="102">
        <v>450</v>
      </c>
      <c r="P169" s="102">
        <v>18</v>
      </c>
      <c r="Q169" s="102">
        <v>4</v>
      </c>
      <c r="R169" s="12">
        <v>1</v>
      </c>
    </row>
    <row r="170" spans="1:18" ht="15" customHeight="1" x14ac:dyDescent="0.25">
      <c r="A170" s="12">
        <v>2016</v>
      </c>
      <c r="B170" s="84" t="s">
        <v>1009</v>
      </c>
      <c r="C170" s="10" t="s">
        <v>98</v>
      </c>
      <c r="D170" s="10" t="s">
        <v>517</v>
      </c>
      <c r="E170" s="10" t="s">
        <v>531</v>
      </c>
      <c r="F170" s="79" t="s">
        <v>533</v>
      </c>
      <c r="G170" s="12" t="s">
        <v>1010</v>
      </c>
      <c r="H170" s="79" t="s">
        <v>532</v>
      </c>
      <c r="I170" s="12" t="s">
        <v>45</v>
      </c>
      <c r="J170" s="12" t="s">
        <v>19</v>
      </c>
      <c r="K170" s="167" t="s">
        <v>184</v>
      </c>
      <c r="L170" s="102" t="s">
        <v>1066</v>
      </c>
      <c r="M170" s="102" t="s">
        <v>1067</v>
      </c>
      <c r="N170" s="102" t="s">
        <v>1068</v>
      </c>
      <c r="O170" s="102">
        <v>71.36</v>
      </c>
      <c r="P170" s="103">
        <v>698504444.17999995</v>
      </c>
      <c r="Q170" s="103">
        <v>978885203.46000004</v>
      </c>
      <c r="R170" s="12">
        <v>1</v>
      </c>
    </row>
    <row r="171" spans="1:18" ht="15" customHeight="1" x14ac:dyDescent="0.25">
      <c r="A171" s="12">
        <v>2016</v>
      </c>
      <c r="B171" s="84" t="s">
        <v>1009</v>
      </c>
      <c r="C171" s="10" t="s">
        <v>98</v>
      </c>
      <c r="D171" s="10" t="s">
        <v>517</v>
      </c>
      <c r="E171" s="10" t="s">
        <v>528</v>
      </c>
      <c r="F171" s="79" t="s">
        <v>530</v>
      </c>
      <c r="G171" s="12" t="s">
        <v>1016</v>
      </c>
      <c r="H171" s="79" t="s">
        <v>529</v>
      </c>
      <c r="I171" s="12" t="s">
        <v>37</v>
      </c>
      <c r="J171" s="12" t="s">
        <v>19</v>
      </c>
      <c r="K171" s="167" t="s">
        <v>184</v>
      </c>
      <c r="L171" s="102" t="s">
        <v>1069</v>
      </c>
      <c r="M171" s="102" t="s">
        <v>1070</v>
      </c>
      <c r="N171" s="102" t="s">
        <v>1071</v>
      </c>
      <c r="O171" s="102">
        <v>100</v>
      </c>
      <c r="P171" s="102">
        <v>384</v>
      </c>
      <c r="Q171" s="102">
        <v>384</v>
      </c>
      <c r="R171" s="12">
        <v>1</v>
      </c>
    </row>
    <row r="172" spans="1:18" ht="15" customHeight="1" x14ac:dyDescent="0.25">
      <c r="A172" s="12">
        <v>2016</v>
      </c>
      <c r="B172" s="84" t="s">
        <v>1009</v>
      </c>
      <c r="C172" s="10" t="s">
        <v>98</v>
      </c>
      <c r="D172" s="10" t="s">
        <v>517</v>
      </c>
      <c r="E172" s="10" t="s">
        <v>522</v>
      </c>
      <c r="F172" s="79" t="s">
        <v>524</v>
      </c>
      <c r="G172" s="12" t="s">
        <v>1022</v>
      </c>
      <c r="H172" s="79" t="s">
        <v>523</v>
      </c>
      <c r="I172" s="12" t="s">
        <v>37</v>
      </c>
      <c r="J172" s="12" t="s">
        <v>19</v>
      </c>
      <c r="K172" s="167" t="s">
        <v>184</v>
      </c>
      <c r="L172" s="102" t="s">
        <v>1069</v>
      </c>
      <c r="M172" s="102" t="s">
        <v>1072</v>
      </c>
      <c r="N172" s="102" t="s">
        <v>1073</v>
      </c>
      <c r="O172" s="102">
        <v>100</v>
      </c>
      <c r="P172" s="102">
        <v>384</v>
      </c>
      <c r="Q172" s="102">
        <v>384</v>
      </c>
      <c r="R172" s="12">
        <v>1</v>
      </c>
    </row>
    <row r="173" spans="1:18" ht="15" customHeight="1" x14ac:dyDescent="0.25">
      <c r="A173" s="12">
        <v>2016</v>
      </c>
      <c r="B173" s="87" t="s">
        <v>1014</v>
      </c>
      <c r="C173" s="10" t="s">
        <v>101</v>
      </c>
      <c r="D173" s="10" t="s">
        <v>281</v>
      </c>
      <c r="E173" s="10" t="s">
        <v>547</v>
      </c>
      <c r="F173" s="79" t="s">
        <v>549</v>
      </c>
      <c r="G173" s="12" t="s">
        <v>1015</v>
      </c>
      <c r="H173" s="79" t="s">
        <v>548</v>
      </c>
      <c r="I173" s="12" t="s">
        <v>45</v>
      </c>
      <c r="J173" s="12" t="s">
        <v>19</v>
      </c>
      <c r="K173" s="167" t="s">
        <v>184</v>
      </c>
      <c r="L173" s="102">
        <v>45</v>
      </c>
      <c r="M173" s="102">
        <v>990</v>
      </c>
      <c r="N173" s="102">
        <v>22</v>
      </c>
      <c r="O173" s="104">
        <v>0.3135</v>
      </c>
      <c r="P173" s="105">
        <v>815</v>
      </c>
      <c r="Q173" s="102">
        <v>26</v>
      </c>
      <c r="R173" s="12">
        <v>1</v>
      </c>
    </row>
    <row r="174" spans="1:18" ht="15" customHeight="1" x14ac:dyDescent="0.25">
      <c r="A174" s="12">
        <v>2016</v>
      </c>
      <c r="B174" s="87" t="s">
        <v>1014</v>
      </c>
      <c r="C174" s="10" t="s">
        <v>101</v>
      </c>
      <c r="D174" s="10" t="s">
        <v>281</v>
      </c>
      <c r="E174" s="10" t="s">
        <v>544</v>
      </c>
      <c r="F174" s="79" t="s">
        <v>546</v>
      </c>
      <c r="G174" s="12" t="s">
        <v>1016</v>
      </c>
      <c r="H174" s="79" t="s">
        <v>545</v>
      </c>
      <c r="I174" s="12" t="s">
        <v>45</v>
      </c>
      <c r="J174" s="12" t="s">
        <v>19</v>
      </c>
      <c r="K174" s="167" t="s">
        <v>184</v>
      </c>
      <c r="L174" s="102" t="s">
        <v>1017</v>
      </c>
      <c r="M174" s="102" t="s">
        <v>1074</v>
      </c>
      <c r="N174" s="102" t="s">
        <v>1074</v>
      </c>
      <c r="O174" s="106">
        <v>1</v>
      </c>
      <c r="P174" s="102">
        <v>26</v>
      </c>
      <c r="Q174" s="102">
        <v>26</v>
      </c>
      <c r="R174" s="12">
        <v>1</v>
      </c>
    </row>
    <row r="175" spans="1:18" ht="15" customHeight="1" x14ac:dyDescent="0.25">
      <c r="A175" s="12">
        <v>2016</v>
      </c>
      <c r="B175" s="84" t="s">
        <v>1009</v>
      </c>
      <c r="C175" s="10" t="s">
        <v>81</v>
      </c>
      <c r="D175" s="10" t="s">
        <v>550</v>
      </c>
      <c r="E175" s="10" t="s">
        <v>561</v>
      </c>
      <c r="F175" s="79" t="s">
        <v>563</v>
      </c>
      <c r="G175" s="12" t="s">
        <v>1015</v>
      </c>
      <c r="H175" s="79" t="s">
        <v>562</v>
      </c>
      <c r="I175" s="12" t="s">
        <v>45</v>
      </c>
      <c r="J175" s="12" t="s">
        <v>19</v>
      </c>
      <c r="K175" s="167" t="s">
        <v>184</v>
      </c>
      <c r="L175" s="102" t="s">
        <v>1017</v>
      </c>
      <c r="M175" s="102" t="s">
        <v>1075</v>
      </c>
      <c r="N175" s="102" t="s">
        <v>1075</v>
      </c>
      <c r="O175" s="102">
        <v>100</v>
      </c>
      <c r="P175" s="102">
        <v>10</v>
      </c>
      <c r="Q175" s="102">
        <v>10</v>
      </c>
      <c r="R175" s="12">
        <v>1</v>
      </c>
    </row>
    <row r="176" spans="1:18" ht="15" customHeight="1" x14ac:dyDescent="0.25">
      <c r="A176" s="12">
        <v>2016</v>
      </c>
      <c r="B176" s="84" t="s">
        <v>1009</v>
      </c>
      <c r="C176" s="10" t="s">
        <v>81</v>
      </c>
      <c r="D176" s="10" t="s">
        <v>550</v>
      </c>
      <c r="E176" s="10" t="s">
        <v>567</v>
      </c>
      <c r="F176" s="79" t="s">
        <v>569</v>
      </c>
      <c r="G176" s="12" t="s">
        <v>1010</v>
      </c>
      <c r="H176" s="79" t="s">
        <v>568</v>
      </c>
      <c r="I176" s="12" t="s">
        <v>37</v>
      </c>
      <c r="J176" s="12" t="s">
        <v>19</v>
      </c>
      <c r="K176" s="167" t="s">
        <v>184</v>
      </c>
      <c r="L176" s="102" t="s">
        <v>1076</v>
      </c>
      <c r="M176" s="102" t="s">
        <v>1065</v>
      </c>
      <c r="N176" s="102" t="s">
        <v>1048</v>
      </c>
      <c r="O176" s="102">
        <v>50</v>
      </c>
      <c r="P176" s="102">
        <v>6</v>
      </c>
      <c r="Q176" s="102">
        <v>4</v>
      </c>
      <c r="R176" s="12">
        <v>1</v>
      </c>
    </row>
    <row r="177" spans="1:18" ht="15" customHeight="1" x14ac:dyDescent="0.25">
      <c r="A177" s="12">
        <v>2016</v>
      </c>
      <c r="B177" s="84" t="s">
        <v>1009</v>
      </c>
      <c r="C177" s="10" t="s">
        <v>81</v>
      </c>
      <c r="D177" s="10" t="s">
        <v>550</v>
      </c>
      <c r="E177" s="10" t="s">
        <v>564</v>
      </c>
      <c r="F177" s="79" t="s">
        <v>566</v>
      </c>
      <c r="G177" s="12" t="s">
        <v>1016</v>
      </c>
      <c r="H177" s="79" t="s">
        <v>565</v>
      </c>
      <c r="I177" s="12" t="s">
        <v>45</v>
      </c>
      <c r="J177" s="12" t="s">
        <v>19</v>
      </c>
      <c r="K177" s="167" t="s">
        <v>184</v>
      </c>
      <c r="L177" s="102" t="s">
        <v>1019</v>
      </c>
      <c r="M177" s="102" t="s">
        <v>1020</v>
      </c>
      <c r="N177" s="102" t="s">
        <v>1021</v>
      </c>
      <c r="O177" s="102">
        <v>100</v>
      </c>
      <c r="P177" s="102">
        <v>6</v>
      </c>
      <c r="Q177" s="102">
        <v>6</v>
      </c>
      <c r="R177" s="12">
        <v>1</v>
      </c>
    </row>
    <row r="178" spans="1:18" ht="15" customHeight="1" x14ac:dyDescent="0.25">
      <c r="A178" s="12">
        <v>2016</v>
      </c>
      <c r="B178" s="84" t="s">
        <v>1009</v>
      </c>
      <c r="C178" s="10" t="s">
        <v>111</v>
      </c>
      <c r="D178" s="10" t="s">
        <v>112</v>
      </c>
      <c r="E178" s="10" t="s">
        <v>573</v>
      </c>
      <c r="F178" s="79" t="s">
        <v>575</v>
      </c>
      <c r="G178" s="12" t="s">
        <v>1055</v>
      </c>
      <c r="H178" s="79" t="s">
        <v>574</v>
      </c>
      <c r="I178" s="12" t="s">
        <v>37</v>
      </c>
      <c r="J178" s="12" t="s">
        <v>19</v>
      </c>
      <c r="K178" s="167" t="s">
        <v>184</v>
      </c>
      <c r="L178" s="103">
        <v>5</v>
      </c>
      <c r="M178" s="107">
        <v>4094</v>
      </c>
      <c r="N178" s="107">
        <v>3899</v>
      </c>
      <c r="O178" s="103">
        <v>47.18</v>
      </c>
      <c r="P178" s="107">
        <v>8685</v>
      </c>
      <c r="Q178" s="107">
        <v>5901</v>
      </c>
      <c r="R178" s="12">
        <v>1</v>
      </c>
    </row>
    <row r="179" spans="1:18" ht="15" customHeight="1" x14ac:dyDescent="0.25">
      <c r="A179" s="12">
        <v>2016</v>
      </c>
      <c r="B179" s="84" t="s">
        <v>1009</v>
      </c>
      <c r="C179" s="10" t="s">
        <v>111</v>
      </c>
      <c r="D179" s="10" t="s">
        <v>112</v>
      </c>
      <c r="E179" s="10" t="s">
        <v>594</v>
      </c>
      <c r="F179" s="79" t="s">
        <v>596</v>
      </c>
      <c r="G179" s="12" t="s">
        <v>1015</v>
      </c>
      <c r="H179" s="79" t="s">
        <v>595</v>
      </c>
      <c r="I179" s="12" t="s">
        <v>45</v>
      </c>
      <c r="J179" s="12" t="s">
        <v>19</v>
      </c>
      <c r="K179" s="167" t="s">
        <v>184</v>
      </c>
      <c r="L179" s="102" t="s">
        <v>1017</v>
      </c>
      <c r="M179" s="102" t="s">
        <v>1011</v>
      </c>
      <c r="N179" s="102" t="s">
        <v>1011</v>
      </c>
      <c r="O179" s="102">
        <v>100</v>
      </c>
      <c r="P179" s="102">
        <v>67</v>
      </c>
      <c r="Q179" s="102">
        <v>67</v>
      </c>
      <c r="R179" s="12">
        <v>1</v>
      </c>
    </row>
    <row r="180" spans="1:18" ht="15" customHeight="1" x14ac:dyDescent="0.25">
      <c r="A180" s="12">
        <v>2016</v>
      </c>
      <c r="B180" s="84" t="s">
        <v>1009</v>
      </c>
      <c r="C180" s="10" t="s">
        <v>111</v>
      </c>
      <c r="D180" s="10" t="s">
        <v>112</v>
      </c>
      <c r="E180" s="10" t="s">
        <v>531</v>
      </c>
      <c r="F180" s="79" t="s">
        <v>598</v>
      </c>
      <c r="G180" s="12" t="s">
        <v>1025</v>
      </c>
      <c r="H180" s="79" t="s">
        <v>597</v>
      </c>
      <c r="I180" s="12" t="s">
        <v>45</v>
      </c>
      <c r="J180" s="12" t="s">
        <v>19</v>
      </c>
      <c r="K180" s="167" t="s">
        <v>184</v>
      </c>
      <c r="L180" s="102" t="s">
        <v>1017</v>
      </c>
      <c r="M180" s="102" t="s">
        <v>1077</v>
      </c>
      <c r="N180" s="102" t="s">
        <v>1077</v>
      </c>
      <c r="O180" s="102">
        <v>100</v>
      </c>
      <c r="P180" s="107">
        <v>12500</v>
      </c>
      <c r="Q180" s="107">
        <v>12500</v>
      </c>
      <c r="R180" s="12">
        <v>1</v>
      </c>
    </row>
    <row r="181" spans="1:18" ht="15" customHeight="1" x14ac:dyDescent="0.25">
      <c r="A181" s="12">
        <v>2016</v>
      </c>
      <c r="B181" s="84" t="s">
        <v>1009</v>
      </c>
      <c r="C181" s="10" t="s">
        <v>111</v>
      </c>
      <c r="D181" s="10" t="s">
        <v>112</v>
      </c>
      <c r="E181" s="10" t="s">
        <v>599</v>
      </c>
      <c r="F181" s="79" t="s">
        <v>601</v>
      </c>
      <c r="G181" s="12" t="s">
        <v>1027</v>
      </c>
      <c r="H181" s="79" t="s">
        <v>600</v>
      </c>
      <c r="I181" s="12" t="s">
        <v>45</v>
      </c>
      <c r="J181" s="12" t="s">
        <v>19</v>
      </c>
      <c r="K181" s="167" t="s">
        <v>184</v>
      </c>
      <c r="L181" s="102" t="s">
        <v>1017</v>
      </c>
      <c r="M181" s="102" t="s">
        <v>1078</v>
      </c>
      <c r="N181" s="102" t="s">
        <v>1078</v>
      </c>
      <c r="O181" s="102">
        <v>100</v>
      </c>
      <c r="P181" s="107">
        <v>12664</v>
      </c>
      <c r="Q181" s="107">
        <v>12664</v>
      </c>
      <c r="R181" s="12">
        <v>1</v>
      </c>
    </row>
    <row r="182" spans="1:18" ht="15" customHeight="1" x14ac:dyDescent="0.25">
      <c r="A182" s="12">
        <v>2016</v>
      </c>
      <c r="B182" s="84" t="s">
        <v>1009</v>
      </c>
      <c r="C182" s="10" t="s">
        <v>111</v>
      </c>
      <c r="D182" s="10" t="s">
        <v>112</v>
      </c>
      <c r="E182" s="10" t="s">
        <v>576</v>
      </c>
      <c r="F182" s="79" t="s">
        <v>578</v>
      </c>
      <c r="G182" s="12" t="s">
        <v>1079</v>
      </c>
      <c r="H182" s="79" t="s">
        <v>577</v>
      </c>
      <c r="I182" s="12" t="s">
        <v>37</v>
      </c>
      <c r="J182" s="12" t="s">
        <v>1023</v>
      </c>
      <c r="K182" s="167" t="s">
        <v>184</v>
      </c>
      <c r="L182" s="102" t="s">
        <v>1080</v>
      </c>
      <c r="M182" s="102" t="s">
        <v>1081</v>
      </c>
      <c r="N182" s="102" t="s">
        <v>1082</v>
      </c>
      <c r="O182" s="102">
        <v>4.2300000000000004</v>
      </c>
      <c r="P182" s="102">
        <v>296</v>
      </c>
      <c r="Q182" s="102">
        <v>284</v>
      </c>
      <c r="R182" s="12">
        <v>1</v>
      </c>
    </row>
    <row r="183" spans="1:18" ht="15" customHeight="1" x14ac:dyDescent="0.25">
      <c r="A183" s="12">
        <v>2016</v>
      </c>
      <c r="B183" s="84" t="s">
        <v>1009</v>
      </c>
      <c r="C183" s="10" t="s">
        <v>111</v>
      </c>
      <c r="D183" s="10" t="s">
        <v>112</v>
      </c>
      <c r="E183" s="10" t="s">
        <v>579</v>
      </c>
      <c r="F183" s="79" t="s">
        <v>581</v>
      </c>
      <c r="G183" s="12" t="s">
        <v>1083</v>
      </c>
      <c r="H183" s="79" t="s">
        <v>580</v>
      </c>
      <c r="I183" s="12" t="s">
        <v>37</v>
      </c>
      <c r="J183" s="12" t="s">
        <v>1023</v>
      </c>
      <c r="K183" s="167" t="s">
        <v>184</v>
      </c>
      <c r="L183" s="102" t="s">
        <v>1047</v>
      </c>
      <c r="M183" s="102" t="s">
        <v>1084</v>
      </c>
      <c r="N183" s="102" t="s">
        <v>1085</v>
      </c>
      <c r="O183" s="102">
        <v>8.33</v>
      </c>
      <c r="P183" s="102">
        <v>104</v>
      </c>
      <c r="Q183" s="102">
        <v>96</v>
      </c>
      <c r="R183" s="12">
        <v>1</v>
      </c>
    </row>
    <row r="184" spans="1:18" ht="15" customHeight="1" x14ac:dyDescent="0.25">
      <c r="A184" s="12">
        <v>2016</v>
      </c>
      <c r="B184" s="84" t="s">
        <v>1009</v>
      </c>
      <c r="C184" s="10" t="s">
        <v>111</v>
      </c>
      <c r="D184" s="10" t="s">
        <v>112</v>
      </c>
      <c r="E184" s="10" t="s">
        <v>588</v>
      </c>
      <c r="F184" s="79" t="s">
        <v>590</v>
      </c>
      <c r="G184" s="12" t="s">
        <v>1029</v>
      </c>
      <c r="H184" s="79" t="s">
        <v>589</v>
      </c>
      <c r="I184" s="12" t="s">
        <v>45</v>
      </c>
      <c r="J184" s="12" t="s">
        <v>19</v>
      </c>
      <c r="K184" s="167" t="s">
        <v>184</v>
      </c>
      <c r="L184" s="102" t="s">
        <v>1086</v>
      </c>
      <c r="M184" s="102" t="s">
        <v>1087</v>
      </c>
      <c r="N184" s="102" t="s">
        <v>1088</v>
      </c>
      <c r="O184" s="102">
        <v>3.55</v>
      </c>
      <c r="P184" s="107">
        <v>57569</v>
      </c>
      <c r="Q184" s="107">
        <v>55596</v>
      </c>
      <c r="R184" s="12">
        <v>1</v>
      </c>
    </row>
    <row r="185" spans="1:18" ht="15" customHeight="1" x14ac:dyDescent="0.25">
      <c r="A185" s="12">
        <v>2016</v>
      </c>
      <c r="B185" s="84" t="s">
        <v>1009</v>
      </c>
      <c r="C185" s="10" t="s">
        <v>111</v>
      </c>
      <c r="D185" s="10" t="s">
        <v>112</v>
      </c>
      <c r="E185" s="10" t="s">
        <v>591</v>
      </c>
      <c r="F185" s="79" t="s">
        <v>593</v>
      </c>
      <c r="G185" s="12" t="s">
        <v>1089</v>
      </c>
      <c r="H185" s="79" t="s">
        <v>592</v>
      </c>
      <c r="I185" s="12" t="s">
        <v>37</v>
      </c>
      <c r="J185" s="12" t="s">
        <v>1023</v>
      </c>
      <c r="K185" s="167" t="s">
        <v>184</v>
      </c>
      <c r="L185" s="102" t="s">
        <v>1090</v>
      </c>
      <c r="M185" s="102" t="s">
        <v>1091</v>
      </c>
      <c r="N185" s="102" t="s">
        <v>1092</v>
      </c>
      <c r="O185" s="105">
        <v>-36.4</v>
      </c>
      <c r="P185" s="102">
        <v>671</v>
      </c>
      <c r="Q185" s="107">
        <v>1055</v>
      </c>
      <c r="R185" s="12">
        <v>1</v>
      </c>
    </row>
    <row r="186" spans="1:18" ht="15" customHeight="1" x14ac:dyDescent="0.25">
      <c r="A186" s="12">
        <v>2016</v>
      </c>
      <c r="B186" s="84" t="s">
        <v>1009</v>
      </c>
      <c r="C186" s="10" t="s">
        <v>111</v>
      </c>
      <c r="D186" s="10" t="s">
        <v>112</v>
      </c>
      <c r="E186" s="10" t="s">
        <v>582</v>
      </c>
      <c r="F186" s="79" t="s">
        <v>584</v>
      </c>
      <c r="G186" s="12" t="s">
        <v>1022</v>
      </c>
      <c r="H186" s="79" t="s">
        <v>583</v>
      </c>
      <c r="I186" s="12" t="s">
        <v>37</v>
      </c>
      <c r="J186" s="12" t="s">
        <v>1023</v>
      </c>
      <c r="K186" s="167" t="s">
        <v>184</v>
      </c>
      <c r="L186" s="102" t="s">
        <v>1093</v>
      </c>
      <c r="M186" s="102" t="s">
        <v>1094</v>
      </c>
      <c r="N186" s="102" t="s">
        <v>1095</v>
      </c>
      <c r="O186" s="102">
        <v>7.62</v>
      </c>
      <c r="P186" s="107">
        <v>2019</v>
      </c>
      <c r="Q186" s="107">
        <v>1876</v>
      </c>
      <c r="R186" s="12">
        <v>1</v>
      </c>
    </row>
    <row r="187" spans="1:18" ht="15" customHeight="1" x14ac:dyDescent="0.25">
      <c r="A187" s="12">
        <v>2016</v>
      </c>
      <c r="B187" s="84" t="s">
        <v>1009</v>
      </c>
      <c r="C187" s="10" t="s">
        <v>111</v>
      </c>
      <c r="D187" s="10" t="s">
        <v>112</v>
      </c>
      <c r="E187" s="10" t="s">
        <v>585</v>
      </c>
      <c r="F187" s="79" t="s">
        <v>587</v>
      </c>
      <c r="G187" s="12" t="s">
        <v>1036</v>
      </c>
      <c r="H187" s="79" t="s">
        <v>586</v>
      </c>
      <c r="I187" s="12" t="s">
        <v>45</v>
      </c>
      <c r="J187" s="12" t="s">
        <v>19</v>
      </c>
      <c r="K187" s="167" t="s">
        <v>184</v>
      </c>
      <c r="L187" s="102" t="s">
        <v>1037</v>
      </c>
      <c r="M187" s="102" t="s">
        <v>1096</v>
      </c>
      <c r="N187" s="102" t="s">
        <v>1097</v>
      </c>
      <c r="O187" s="102">
        <v>88.55</v>
      </c>
      <c r="P187" s="107">
        <v>11993</v>
      </c>
      <c r="Q187" s="107">
        <v>13544</v>
      </c>
      <c r="R187" s="12">
        <v>1</v>
      </c>
    </row>
    <row r="188" spans="1:18" ht="15" customHeight="1" x14ac:dyDescent="0.25">
      <c r="A188" s="12">
        <v>2016</v>
      </c>
      <c r="B188" s="84" t="s">
        <v>1009</v>
      </c>
      <c r="C188" s="10" t="s">
        <v>111</v>
      </c>
      <c r="D188" s="10" t="s">
        <v>112</v>
      </c>
      <c r="E188" s="10" t="s">
        <v>605</v>
      </c>
      <c r="F188" s="79" t="s">
        <v>607</v>
      </c>
      <c r="G188" s="12" t="s">
        <v>1010</v>
      </c>
      <c r="H188" s="79" t="s">
        <v>606</v>
      </c>
      <c r="I188" s="12" t="s">
        <v>45</v>
      </c>
      <c r="J188" s="12" t="s">
        <v>19</v>
      </c>
      <c r="K188" s="167" t="s">
        <v>184</v>
      </c>
      <c r="L188" s="102" t="s">
        <v>1098</v>
      </c>
      <c r="M188" s="102" t="s">
        <v>1099</v>
      </c>
      <c r="N188" s="102" t="s">
        <v>1100</v>
      </c>
      <c r="O188" s="102">
        <v>89.93</v>
      </c>
      <c r="P188" s="107">
        <v>13414</v>
      </c>
      <c r="Q188" s="107">
        <v>14916</v>
      </c>
      <c r="R188" s="12">
        <v>1</v>
      </c>
    </row>
    <row r="189" spans="1:18" ht="15" customHeight="1" x14ac:dyDescent="0.25">
      <c r="A189" s="12">
        <v>2016</v>
      </c>
      <c r="B189" s="84" t="s">
        <v>1009</v>
      </c>
      <c r="C189" s="10" t="s">
        <v>111</v>
      </c>
      <c r="D189" s="10" t="s">
        <v>112</v>
      </c>
      <c r="E189" s="10" t="s">
        <v>602</v>
      </c>
      <c r="F189" s="79" t="s">
        <v>604</v>
      </c>
      <c r="G189" s="12" t="s">
        <v>1016</v>
      </c>
      <c r="H189" s="79" t="s">
        <v>603</v>
      </c>
      <c r="I189" s="12" t="s">
        <v>37</v>
      </c>
      <c r="J189" s="12" t="s">
        <v>19</v>
      </c>
      <c r="K189" s="167" t="s">
        <v>184</v>
      </c>
      <c r="L189" s="102" t="s">
        <v>1101</v>
      </c>
      <c r="M189" s="102" t="s">
        <v>1102</v>
      </c>
      <c r="N189" s="102" t="s">
        <v>1103</v>
      </c>
      <c r="O189" s="102">
        <v>83.85</v>
      </c>
      <c r="P189" s="102">
        <v>296</v>
      </c>
      <c r="Q189" s="102">
        <v>353</v>
      </c>
      <c r="R189" s="12">
        <v>1</v>
      </c>
    </row>
    <row r="190" spans="1:18" ht="15" customHeight="1" x14ac:dyDescent="0.25">
      <c r="A190" s="12">
        <v>2016</v>
      </c>
      <c r="B190" s="84" t="s">
        <v>1009</v>
      </c>
      <c r="C190" s="10" t="s">
        <v>113</v>
      </c>
      <c r="D190" s="10" t="s">
        <v>114</v>
      </c>
      <c r="E190" s="10" t="s">
        <v>623</v>
      </c>
      <c r="F190" s="79" t="s">
        <v>624</v>
      </c>
      <c r="G190" s="12" t="s">
        <v>1010</v>
      </c>
      <c r="H190" s="79" t="s">
        <v>623</v>
      </c>
      <c r="I190" s="12" t="s">
        <v>45</v>
      </c>
      <c r="J190" s="12" t="s">
        <v>19</v>
      </c>
      <c r="K190" s="167" t="s">
        <v>184</v>
      </c>
      <c r="L190" s="102" t="s">
        <v>1017</v>
      </c>
      <c r="M190" s="102" t="s">
        <v>1104</v>
      </c>
      <c r="N190" s="102" t="s">
        <v>1104</v>
      </c>
      <c r="O190" s="102">
        <v>100</v>
      </c>
      <c r="P190" s="102">
        <v>989</v>
      </c>
      <c r="Q190" s="102">
        <v>989</v>
      </c>
      <c r="R190" s="12">
        <v>1</v>
      </c>
    </row>
    <row r="191" spans="1:18" ht="15" customHeight="1" x14ac:dyDescent="0.25">
      <c r="A191" s="12">
        <v>2016</v>
      </c>
      <c r="B191" s="84" t="s">
        <v>1009</v>
      </c>
      <c r="C191" s="10" t="s">
        <v>113</v>
      </c>
      <c r="D191" s="10" t="s">
        <v>114</v>
      </c>
      <c r="E191" s="10" t="s">
        <v>613</v>
      </c>
      <c r="F191" s="79" t="s">
        <v>615</v>
      </c>
      <c r="G191" s="12" t="s">
        <v>1022</v>
      </c>
      <c r="H191" s="79" t="s">
        <v>614</v>
      </c>
      <c r="I191" s="12" t="s">
        <v>45</v>
      </c>
      <c r="J191" s="12" t="s">
        <v>19</v>
      </c>
      <c r="K191" s="167" t="s">
        <v>184</v>
      </c>
      <c r="L191" s="102" t="s">
        <v>1017</v>
      </c>
      <c r="M191" s="102" t="s">
        <v>1041</v>
      </c>
      <c r="N191" s="102" t="s">
        <v>1041</v>
      </c>
      <c r="O191" s="102">
        <v>100</v>
      </c>
      <c r="P191" s="107">
        <v>73962</v>
      </c>
      <c r="Q191" s="107">
        <v>73962</v>
      </c>
      <c r="R191" s="12">
        <v>1</v>
      </c>
    </row>
    <row r="192" spans="1:18" ht="15" customHeight="1" x14ac:dyDescent="0.25">
      <c r="A192" s="12">
        <v>2016</v>
      </c>
      <c r="B192" s="84" t="s">
        <v>1009</v>
      </c>
      <c r="C192" s="12" t="s">
        <v>115</v>
      </c>
      <c r="D192" s="10" t="s">
        <v>625</v>
      </c>
      <c r="E192" s="10" t="s">
        <v>594</v>
      </c>
      <c r="F192" s="79" t="s">
        <v>631</v>
      </c>
      <c r="G192" s="12" t="s">
        <v>1016</v>
      </c>
      <c r="H192" s="79" t="s">
        <v>630</v>
      </c>
      <c r="I192" s="12" t="s">
        <v>37</v>
      </c>
      <c r="J192" s="12" t="s">
        <v>19</v>
      </c>
      <c r="K192" s="167" t="s">
        <v>184</v>
      </c>
      <c r="L192" s="102" t="s">
        <v>1105</v>
      </c>
      <c r="M192" s="102" t="s">
        <v>1053</v>
      </c>
      <c r="N192" s="102" t="s">
        <v>1050</v>
      </c>
      <c r="O192" s="102">
        <v>71</v>
      </c>
      <c r="P192" s="102">
        <v>12</v>
      </c>
      <c r="Q192" s="102">
        <v>17</v>
      </c>
      <c r="R192" s="12">
        <v>1</v>
      </c>
    </row>
    <row r="193" spans="1:18" ht="15" customHeight="1" x14ac:dyDescent="0.25">
      <c r="A193" s="12">
        <v>2016</v>
      </c>
      <c r="B193" s="84" t="s">
        <v>1009</v>
      </c>
      <c r="C193" s="12" t="s">
        <v>115</v>
      </c>
      <c r="D193" s="10" t="s">
        <v>625</v>
      </c>
      <c r="E193" s="10" t="s">
        <v>637</v>
      </c>
      <c r="F193" s="79" t="s">
        <v>639</v>
      </c>
      <c r="G193" s="12" t="s">
        <v>1015</v>
      </c>
      <c r="H193" s="79" t="s">
        <v>638</v>
      </c>
      <c r="I193" s="12" t="s">
        <v>45</v>
      </c>
      <c r="J193" s="12" t="s">
        <v>19</v>
      </c>
      <c r="K193" s="167" t="s">
        <v>184</v>
      </c>
      <c r="L193" s="102" t="s">
        <v>1042</v>
      </c>
      <c r="M193" s="102" t="s">
        <v>1106</v>
      </c>
      <c r="N193" s="102" t="s">
        <v>1107</v>
      </c>
      <c r="O193" s="102">
        <v>113</v>
      </c>
      <c r="P193" s="102">
        <v>203</v>
      </c>
      <c r="Q193" s="102">
        <v>179</v>
      </c>
      <c r="R193" s="12">
        <v>1</v>
      </c>
    </row>
    <row r="194" spans="1:18" ht="15" customHeight="1" x14ac:dyDescent="0.25">
      <c r="A194" s="12">
        <v>2016</v>
      </c>
      <c r="B194" s="84" t="s">
        <v>1009</v>
      </c>
      <c r="C194" s="12" t="s">
        <v>119</v>
      </c>
      <c r="D194" s="10" t="s">
        <v>661</v>
      </c>
      <c r="E194" s="100" t="s">
        <v>676</v>
      </c>
      <c r="F194" s="79" t="s">
        <v>678</v>
      </c>
      <c r="G194" s="12" t="s">
        <v>1025</v>
      </c>
      <c r="H194" s="79" t="s">
        <v>677</v>
      </c>
      <c r="I194" s="12" t="s">
        <v>45</v>
      </c>
      <c r="J194" s="12" t="s">
        <v>19</v>
      </c>
      <c r="K194" s="167" t="s">
        <v>184</v>
      </c>
      <c r="L194" s="102">
        <v>91.43</v>
      </c>
      <c r="M194" s="102" t="s">
        <v>1108</v>
      </c>
      <c r="N194" s="102" t="s">
        <v>1109</v>
      </c>
      <c r="O194" s="102">
        <v>27.66</v>
      </c>
      <c r="P194" s="102">
        <v>13</v>
      </c>
      <c r="Q194" s="102">
        <v>47</v>
      </c>
      <c r="R194" s="12">
        <v>1</v>
      </c>
    </row>
    <row r="195" spans="1:18" ht="15" customHeight="1" x14ac:dyDescent="0.25">
      <c r="A195" s="12">
        <v>2016</v>
      </c>
      <c r="B195" s="84" t="s">
        <v>1009</v>
      </c>
      <c r="C195" s="12" t="s">
        <v>119</v>
      </c>
      <c r="D195" s="10" t="s">
        <v>661</v>
      </c>
      <c r="E195" s="100" t="s">
        <v>1058</v>
      </c>
      <c r="F195" s="79" t="s">
        <v>675</v>
      </c>
      <c r="G195" s="12" t="s">
        <v>1015</v>
      </c>
      <c r="H195" s="79" t="s">
        <v>674</v>
      </c>
      <c r="I195" s="12" t="s">
        <v>45</v>
      </c>
      <c r="J195" s="12" t="s">
        <v>19</v>
      </c>
      <c r="K195" s="167" t="s">
        <v>184</v>
      </c>
      <c r="L195" s="102">
        <v>92.59</v>
      </c>
      <c r="M195" s="102" t="s">
        <v>1074</v>
      </c>
      <c r="N195" s="102" t="s">
        <v>1110</v>
      </c>
      <c r="O195" s="105">
        <v>97.1</v>
      </c>
      <c r="P195" s="102">
        <v>67</v>
      </c>
      <c r="Q195" s="102">
        <v>69</v>
      </c>
      <c r="R195" s="12">
        <v>1</v>
      </c>
    </row>
    <row r="196" spans="1:18" ht="15" customHeight="1" x14ac:dyDescent="0.25">
      <c r="A196" s="12">
        <v>2016</v>
      </c>
      <c r="B196" s="84" t="s">
        <v>1009</v>
      </c>
      <c r="C196" s="12" t="s">
        <v>119</v>
      </c>
      <c r="D196" s="10" t="s">
        <v>661</v>
      </c>
      <c r="E196" s="100" t="s">
        <v>668</v>
      </c>
      <c r="F196" s="79" t="s">
        <v>670</v>
      </c>
      <c r="G196" s="12" t="s">
        <v>1022</v>
      </c>
      <c r="H196" s="79" t="s">
        <v>669</v>
      </c>
      <c r="I196" s="12" t="s">
        <v>45</v>
      </c>
      <c r="J196" s="12" t="s">
        <v>19</v>
      </c>
      <c r="K196" s="167" t="s">
        <v>184</v>
      </c>
      <c r="L196" s="102">
        <v>93.48</v>
      </c>
      <c r="M196" s="102" t="s">
        <v>1111</v>
      </c>
      <c r="N196" s="102" t="s">
        <v>1063</v>
      </c>
      <c r="O196" s="102">
        <v>21.28</v>
      </c>
      <c r="P196" s="102">
        <v>10</v>
      </c>
      <c r="Q196" s="102">
        <v>47</v>
      </c>
      <c r="R196" s="12">
        <v>1</v>
      </c>
    </row>
    <row r="197" spans="1:18" ht="15" customHeight="1" x14ac:dyDescent="0.25">
      <c r="A197" s="12">
        <v>2016</v>
      </c>
      <c r="B197" s="84" t="s">
        <v>1009</v>
      </c>
      <c r="C197" s="12" t="s">
        <v>119</v>
      </c>
      <c r="D197" s="10" t="s">
        <v>661</v>
      </c>
      <c r="E197" s="100" t="s">
        <v>525</v>
      </c>
      <c r="F197" s="79" t="s">
        <v>672</v>
      </c>
      <c r="G197" s="12" t="s">
        <v>1010</v>
      </c>
      <c r="H197" s="79" t="s">
        <v>671</v>
      </c>
      <c r="I197" s="12" t="s">
        <v>45</v>
      </c>
      <c r="J197" s="12" t="s">
        <v>19</v>
      </c>
      <c r="K197" s="167" t="s">
        <v>184</v>
      </c>
      <c r="L197" s="102" t="s">
        <v>1017</v>
      </c>
      <c r="M197" s="102" t="s">
        <v>1112</v>
      </c>
      <c r="N197" s="102" t="s">
        <v>1112</v>
      </c>
      <c r="O197" s="102">
        <v>88.24</v>
      </c>
      <c r="P197" s="102">
        <v>15</v>
      </c>
      <c r="Q197" s="102">
        <v>17</v>
      </c>
      <c r="R197" s="12">
        <v>1</v>
      </c>
    </row>
    <row r="198" spans="1:18" ht="15" customHeight="1" x14ac:dyDescent="0.25">
      <c r="A198" s="12">
        <v>2016</v>
      </c>
      <c r="B198" s="84" t="s">
        <v>1009</v>
      </c>
      <c r="C198" s="12" t="s">
        <v>119</v>
      </c>
      <c r="D198" s="10" t="s">
        <v>661</v>
      </c>
      <c r="E198" s="100" t="s">
        <v>665</v>
      </c>
      <c r="F198" s="79" t="s">
        <v>667</v>
      </c>
      <c r="G198" s="12" t="s">
        <v>1029</v>
      </c>
      <c r="H198" s="79" t="s">
        <v>666</v>
      </c>
      <c r="I198" s="12" t="s">
        <v>45</v>
      </c>
      <c r="J198" s="12" t="s">
        <v>19</v>
      </c>
      <c r="K198" s="167" t="s">
        <v>184</v>
      </c>
      <c r="L198" s="102" t="s">
        <v>1017</v>
      </c>
      <c r="M198" s="102" t="s">
        <v>1011</v>
      </c>
      <c r="N198" s="102" t="s">
        <v>1011</v>
      </c>
      <c r="O198" s="102">
        <v>100</v>
      </c>
      <c r="P198" s="102">
        <v>15</v>
      </c>
      <c r="Q198" s="102">
        <v>15</v>
      </c>
      <c r="R198" s="12">
        <v>1</v>
      </c>
    </row>
    <row r="199" spans="1:18" ht="15" customHeight="1" x14ac:dyDescent="0.25">
      <c r="A199" s="12">
        <v>2016</v>
      </c>
      <c r="B199" s="84" t="s">
        <v>1009</v>
      </c>
      <c r="C199" s="12" t="s">
        <v>119</v>
      </c>
      <c r="D199" s="10" t="s">
        <v>661</v>
      </c>
      <c r="E199" s="100" t="s">
        <v>679</v>
      </c>
      <c r="F199" s="79" t="s">
        <v>681</v>
      </c>
      <c r="G199" s="12" t="s">
        <v>1016</v>
      </c>
      <c r="H199" s="79" t="s">
        <v>680</v>
      </c>
      <c r="I199" s="12" t="s">
        <v>45</v>
      </c>
      <c r="J199" s="12" t="s">
        <v>19</v>
      </c>
      <c r="K199" s="167" t="s">
        <v>184</v>
      </c>
      <c r="L199" s="102" t="s">
        <v>1113</v>
      </c>
      <c r="M199" s="102" t="s">
        <v>1063</v>
      </c>
      <c r="N199" s="102" t="s">
        <v>1114</v>
      </c>
      <c r="O199" s="102">
        <v>93.75</v>
      </c>
      <c r="P199" s="102">
        <v>45</v>
      </c>
      <c r="Q199" s="102">
        <v>48</v>
      </c>
      <c r="R199" s="12">
        <v>1</v>
      </c>
    </row>
    <row r="200" spans="1:18" ht="15" customHeight="1" x14ac:dyDescent="0.25">
      <c r="A200" s="12">
        <v>2016</v>
      </c>
      <c r="B200" s="84" t="s">
        <v>1009</v>
      </c>
      <c r="C200" s="12" t="s">
        <v>119</v>
      </c>
      <c r="D200" s="10" t="s">
        <v>661</v>
      </c>
      <c r="E200" s="100" t="s">
        <v>662</v>
      </c>
      <c r="F200" s="79" t="s">
        <v>664</v>
      </c>
      <c r="G200" s="12" t="s">
        <v>1055</v>
      </c>
      <c r="H200" s="79" t="s">
        <v>663</v>
      </c>
      <c r="I200" s="12" t="s">
        <v>45</v>
      </c>
      <c r="J200" s="12" t="s">
        <v>19</v>
      </c>
      <c r="K200" s="167" t="s">
        <v>184</v>
      </c>
      <c r="L200" s="102" t="s">
        <v>1019</v>
      </c>
      <c r="M200" s="102" t="s">
        <v>1074</v>
      </c>
      <c r="N200" s="102" t="s">
        <v>1110</v>
      </c>
      <c r="O200" s="102">
        <v>97.01</v>
      </c>
      <c r="P200" s="102">
        <v>65</v>
      </c>
      <c r="Q200" s="102">
        <v>67</v>
      </c>
      <c r="R200" s="12">
        <v>1</v>
      </c>
    </row>
    <row r="201" spans="1:18" ht="15" customHeight="1" x14ac:dyDescent="0.25">
      <c r="A201" s="12">
        <v>2016</v>
      </c>
      <c r="B201" s="84" t="s">
        <v>1009</v>
      </c>
      <c r="C201" s="12" t="s">
        <v>103</v>
      </c>
      <c r="D201" s="10" t="s">
        <v>780</v>
      </c>
      <c r="E201" s="10" t="s">
        <v>696</v>
      </c>
      <c r="F201" s="79" t="s">
        <v>698</v>
      </c>
      <c r="G201" s="12" t="s">
        <v>1025</v>
      </c>
      <c r="H201" s="79" t="s">
        <v>697</v>
      </c>
      <c r="I201" s="12" t="s">
        <v>37</v>
      </c>
      <c r="J201" s="12" t="s">
        <v>19</v>
      </c>
      <c r="K201" s="167" t="s">
        <v>184</v>
      </c>
      <c r="L201" s="105">
        <v>80</v>
      </c>
      <c r="M201" s="107">
        <v>3776000000</v>
      </c>
      <c r="N201" s="107">
        <v>4720000000</v>
      </c>
      <c r="O201" s="102">
        <v>81.650000000000006</v>
      </c>
      <c r="P201" s="107">
        <v>3477360094</v>
      </c>
      <c r="Q201" s="107">
        <v>4258800000</v>
      </c>
      <c r="R201" s="12">
        <v>1</v>
      </c>
    </row>
    <row r="202" spans="1:18" ht="15" customHeight="1" x14ac:dyDescent="0.25">
      <c r="A202" s="12">
        <v>2016</v>
      </c>
      <c r="B202" s="84" t="s">
        <v>1009</v>
      </c>
      <c r="C202" s="10" t="s">
        <v>98</v>
      </c>
      <c r="D202" s="10" t="s">
        <v>517</v>
      </c>
      <c r="E202" s="10" t="s">
        <v>531</v>
      </c>
      <c r="F202" s="79" t="s">
        <v>533</v>
      </c>
      <c r="G202" s="12" t="s">
        <v>1010</v>
      </c>
      <c r="H202" s="79" t="s">
        <v>532</v>
      </c>
      <c r="I202" s="12" t="s">
        <v>45</v>
      </c>
      <c r="J202" s="12" t="s">
        <v>19</v>
      </c>
      <c r="K202" s="167" t="s">
        <v>185</v>
      </c>
      <c r="L202" s="12" t="s">
        <v>1115</v>
      </c>
      <c r="M202" s="12" t="s">
        <v>1116</v>
      </c>
      <c r="N202" s="12" t="s">
        <v>1117</v>
      </c>
      <c r="O202" s="108">
        <f>P202/Q202*100</f>
        <v>92.982830870034618</v>
      </c>
      <c r="P202" s="109">
        <v>971981941.17999995</v>
      </c>
      <c r="Q202" s="109">
        <v>1045334856</v>
      </c>
      <c r="R202" s="12">
        <v>1</v>
      </c>
    </row>
    <row r="203" spans="1:18" ht="15" customHeight="1" x14ac:dyDescent="0.25">
      <c r="A203" s="12">
        <v>2016</v>
      </c>
      <c r="B203" s="87" t="s">
        <v>1014</v>
      </c>
      <c r="C203" s="10" t="s">
        <v>101</v>
      </c>
      <c r="D203" s="10" t="s">
        <v>281</v>
      </c>
      <c r="E203" s="10" t="s">
        <v>547</v>
      </c>
      <c r="F203" s="79" t="s">
        <v>549</v>
      </c>
      <c r="G203" s="12" t="s">
        <v>1015</v>
      </c>
      <c r="H203" s="79" t="s">
        <v>548</v>
      </c>
      <c r="I203" s="12" t="s">
        <v>45</v>
      </c>
      <c r="J203" s="12" t="s">
        <v>19</v>
      </c>
      <c r="K203" s="167" t="s">
        <v>185</v>
      </c>
      <c r="L203" s="12">
        <v>55</v>
      </c>
      <c r="M203" s="12">
        <v>12.1</v>
      </c>
      <c r="N203" s="12">
        <v>22</v>
      </c>
      <c r="O203" s="12">
        <v>51.33</v>
      </c>
      <c r="P203" s="12">
        <v>10.78</v>
      </c>
      <c r="Q203" s="12">
        <v>21</v>
      </c>
      <c r="R203" s="12">
        <v>1</v>
      </c>
    </row>
    <row r="204" spans="1:18" ht="15" customHeight="1" x14ac:dyDescent="0.25">
      <c r="A204" s="12">
        <v>2016</v>
      </c>
      <c r="B204" s="87" t="s">
        <v>1014</v>
      </c>
      <c r="C204" s="10" t="s">
        <v>101</v>
      </c>
      <c r="D204" s="10" t="s">
        <v>281</v>
      </c>
      <c r="E204" s="10" t="s">
        <v>544</v>
      </c>
      <c r="F204" s="79" t="s">
        <v>546</v>
      </c>
      <c r="G204" s="12" t="s">
        <v>1016</v>
      </c>
      <c r="H204" s="79" t="s">
        <v>545</v>
      </c>
      <c r="I204" s="12" t="s">
        <v>45</v>
      </c>
      <c r="J204" s="12" t="s">
        <v>19</v>
      </c>
      <c r="K204" s="167" t="s">
        <v>185</v>
      </c>
      <c r="L204" s="12" t="s">
        <v>1017</v>
      </c>
      <c r="M204" s="12" t="s">
        <v>1074</v>
      </c>
      <c r="N204" s="12" t="s">
        <v>1074</v>
      </c>
      <c r="O204" s="12">
        <v>100</v>
      </c>
      <c r="P204" s="12">
        <v>26</v>
      </c>
      <c r="Q204" s="12">
        <v>26</v>
      </c>
      <c r="R204" s="12">
        <v>1</v>
      </c>
    </row>
    <row r="205" spans="1:18" ht="15" customHeight="1" x14ac:dyDescent="0.25">
      <c r="A205" s="12">
        <v>2016</v>
      </c>
      <c r="B205" s="84" t="s">
        <v>1009</v>
      </c>
      <c r="C205" s="10" t="s">
        <v>81</v>
      </c>
      <c r="D205" s="10" t="s">
        <v>550</v>
      </c>
      <c r="E205" s="10" t="s">
        <v>561</v>
      </c>
      <c r="F205" s="79" t="s">
        <v>563</v>
      </c>
      <c r="G205" s="12" t="s">
        <v>1015</v>
      </c>
      <c r="H205" s="79" t="s">
        <v>562</v>
      </c>
      <c r="I205" s="12" t="s">
        <v>45</v>
      </c>
      <c r="J205" s="12" t="s">
        <v>19</v>
      </c>
      <c r="K205" s="167" t="s">
        <v>185</v>
      </c>
      <c r="L205" s="12" t="s">
        <v>1017</v>
      </c>
      <c r="M205" s="12" t="s">
        <v>1021</v>
      </c>
      <c r="N205" s="12" t="s">
        <v>1021</v>
      </c>
      <c r="O205" s="12">
        <v>100</v>
      </c>
      <c r="P205" s="12">
        <v>7</v>
      </c>
      <c r="Q205" s="12">
        <v>7</v>
      </c>
      <c r="R205" s="12">
        <v>1</v>
      </c>
    </row>
    <row r="206" spans="1:18" ht="15" customHeight="1" x14ac:dyDescent="0.25">
      <c r="A206" s="12">
        <v>2016</v>
      </c>
      <c r="B206" s="84" t="s">
        <v>1009</v>
      </c>
      <c r="C206" s="10" t="s">
        <v>81</v>
      </c>
      <c r="D206" s="10" t="s">
        <v>550</v>
      </c>
      <c r="E206" s="10" t="s">
        <v>564</v>
      </c>
      <c r="F206" s="79" t="s">
        <v>566</v>
      </c>
      <c r="G206" s="12" t="s">
        <v>1016</v>
      </c>
      <c r="H206" s="79" t="s">
        <v>565</v>
      </c>
      <c r="I206" s="12" t="s">
        <v>45</v>
      </c>
      <c r="J206" s="12" t="s">
        <v>19</v>
      </c>
      <c r="K206" s="167" t="s">
        <v>185</v>
      </c>
      <c r="L206" s="12" t="s">
        <v>1019</v>
      </c>
      <c r="M206" s="12" t="s">
        <v>1118</v>
      </c>
      <c r="N206" s="12" t="s">
        <v>1011</v>
      </c>
      <c r="O206" s="12">
        <v>100</v>
      </c>
      <c r="P206" s="12">
        <v>23</v>
      </c>
      <c r="Q206" s="12">
        <v>23</v>
      </c>
      <c r="R206" s="12">
        <v>1</v>
      </c>
    </row>
    <row r="207" spans="1:18" ht="15" customHeight="1" x14ac:dyDescent="0.25">
      <c r="A207" s="12">
        <v>2016</v>
      </c>
      <c r="B207" s="84" t="s">
        <v>1009</v>
      </c>
      <c r="C207" s="10" t="s">
        <v>111</v>
      </c>
      <c r="D207" s="10" t="s">
        <v>112</v>
      </c>
      <c r="E207" s="10" t="s">
        <v>594</v>
      </c>
      <c r="F207" s="79" t="s">
        <v>596</v>
      </c>
      <c r="G207" s="12" t="s">
        <v>1015</v>
      </c>
      <c r="H207" s="79" t="s">
        <v>595</v>
      </c>
      <c r="I207" s="12" t="s">
        <v>45</v>
      </c>
      <c r="J207" s="12" t="s">
        <v>19</v>
      </c>
      <c r="K207" s="167" t="s">
        <v>185</v>
      </c>
      <c r="L207" s="12" t="s">
        <v>1017</v>
      </c>
      <c r="M207" s="12" t="s">
        <v>1119</v>
      </c>
      <c r="N207" s="12" t="s">
        <v>1119</v>
      </c>
      <c r="O207" s="12">
        <v>100</v>
      </c>
      <c r="P207" s="12">
        <v>74</v>
      </c>
      <c r="Q207" s="12">
        <v>74</v>
      </c>
      <c r="R207" s="12">
        <v>1</v>
      </c>
    </row>
    <row r="208" spans="1:18" ht="15" customHeight="1" x14ac:dyDescent="0.25">
      <c r="A208" s="12">
        <v>2016</v>
      </c>
      <c r="B208" s="84" t="s">
        <v>1009</v>
      </c>
      <c r="C208" s="10" t="s">
        <v>111</v>
      </c>
      <c r="D208" s="10" t="s">
        <v>112</v>
      </c>
      <c r="E208" s="10" t="s">
        <v>588</v>
      </c>
      <c r="F208" s="79" t="s">
        <v>590</v>
      </c>
      <c r="G208" s="12" t="s">
        <v>1029</v>
      </c>
      <c r="H208" s="79" t="s">
        <v>589</v>
      </c>
      <c r="I208" s="12" t="s">
        <v>45</v>
      </c>
      <c r="J208" s="12" t="s">
        <v>19</v>
      </c>
      <c r="K208" s="167" t="s">
        <v>185</v>
      </c>
      <c r="L208" s="12" t="s">
        <v>1120</v>
      </c>
      <c r="M208" s="12" t="s">
        <v>1121</v>
      </c>
      <c r="N208" s="12" t="s">
        <v>1122</v>
      </c>
      <c r="O208" s="12">
        <v>1.23</v>
      </c>
      <c r="P208" s="12">
        <v>54626</v>
      </c>
      <c r="Q208" s="12">
        <v>55305</v>
      </c>
      <c r="R208" s="12">
        <v>1</v>
      </c>
    </row>
    <row r="209" spans="1:18" ht="15" customHeight="1" x14ac:dyDescent="0.25">
      <c r="A209" s="12">
        <v>2016</v>
      </c>
      <c r="B209" s="84" t="s">
        <v>1009</v>
      </c>
      <c r="C209" s="10" t="s">
        <v>111</v>
      </c>
      <c r="D209" s="10" t="s">
        <v>112</v>
      </c>
      <c r="E209" s="10" t="s">
        <v>599</v>
      </c>
      <c r="F209" s="79" t="s">
        <v>601</v>
      </c>
      <c r="G209" s="12" t="s">
        <v>1027</v>
      </c>
      <c r="H209" s="79" t="s">
        <v>600</v>
      </c>
      <c r="I209" s="12" t="s">
        <v>45</v>
      </c>
      <c r="J209" s="12" t="s">
        <v>19</v>
      </c>
      <c r="K209" s="167" t="s">
        <v>185</v>
      </c>
      <c r="L209" s="12" t="s">
        <v>1123</v>
      </c>
      <c r="M209" s="12" t="s">
        <v>1124</v>
      </c>
      <c r="N209" s="12" t="s">
        <v>1125</v>
      </c>
      <c r="O209" s="12">
        <v>100</v>
      </c>
      <c r="P209" s="12">
        <v>26952</v>
      </c>
      <c r="Q209" s="12">
        <v>26952</v>
      </c>
      <c r="R209" s="12">
        <v>1</v>
      </c>
    </row>
    <row r="210" spans="1:18" ht="15" customHeight="1" x14ac:dyDescent="0.25">
      <c r="A210" s="12">
        <v>2016</v>
      </c>
      <c r="B210" s="84" t="s">
        <v>1009</v>
      </c>
      <c r="C210" s="10" t="s">
        <v>111</v>
      </c>
      <c r="D210" s="10" t="s">
        <v>112</v>
      </c>
      <c r="E210" s="10" t="s">
        <v>605</v>
      </c>
      <c r="F210" s="79" t="s">
        <v>607</v>
      </c>
      <c r="G210" s="12" t="s">
        <v>1010</v>
      </c>
      <c r="H210" s="79" t="s">
        <v>606</v>
      </c>
      <c r="I210" s="12" t="s">
        <v>45</v>
      </c>
      <c r="J210" s="12" t="s">
        <v>19</v>
      </c>
      <c r="K210" s="167" t="s">
        <v>185</v>
      </c>
      <c r="L210" s="12" t="s">
        <v>1126</v>
      </c>
      <c r="M210" s="12" t="s">
        <v>1127</v>
      </c>
      <c r="N210" s="12" t="s">
        <v>1128</v>
      </c>
      <c r="O210" s="12">
        <v>100</v>
      </c>
      <c r="P210" s="12">
        <v>33031</v>
      </c>
      <c r="Q210" s="12">
        <v>33031</v>
      </c>
      <c r="R210" s="12">
        <v>1</v>
      </c>
    </row>
    <row r="211" spans="1:18" ht="15" customHeight="1" x14ac:dyDescent="0.25">
      <c r="A211" s="12">
        <v>2016</v>
      </c>
      <c r="B211" s="84" t="s">
        <v>1009</v>
      </c>
      <c r="C211" s="10" t="s">
        <v>111</v>
      </c>
      <c r="D211" s="10" t="s">
        <v>112</v>
      </c>
      <c r="E211" s="10" t="s">
        <v>585</v>
      </c>
      <c r="F211" s="79" t="s">
        <v>587</v>
      </c>
      <c r="G211" s="12" t="s">
        <v>1036</v>
      </c>
      <c r="H211" s="79" t="s">
        <v>586</v>
      </c>
      <c r="I211" s="12" t="s">
        <v>45</v>
      </c>
      <c r="J211" s="12" t="s">
        <v>19</v>
      </c>
      <c r="K211" s="167" t="s">
        <v>185</v>
      </c>
      <c r="L211" s="12" t="s">
        <v>1037</v>
      </c>
      <c r="M211" s="12" t="s">
        <v>1129</v>
      </c>
      <c r="N211" s="12" t="s">
        <v>1130</v>
      </c>
      <c r="O211" s="12">
        <v>81.599999999999994</v>
      </c>
      <c r="P211" s="12">
        <v>26952</v>
      </c>
      <c r="Q211" s="12">
        <v>33031</v>
      </c>
      <c r="R211" s="12">
        <v>1</v>
      </c>
    </row>
    <row r="212" spans="1:18" ht="15" customHeight="1" x14ac:dyDescent="0.25">
      <c r="A212" s="12">
        <v>2016</v>
      </c>
      <c r="B212" s="84" t="s">
        <v>1009</v>
      </c>
      <c r="C212" s="10" t="s">
        <v>111</v>
      </c>
      <c r="D212" s="10" t="s">
        <v>112</v>
      </c>
      <c r="E212" s="10" t="s">
        <v>531</v>
      </c>
      <c r="F212" s="79" t="s">
        <v>598</v>
      </c>
      <c r="G212" s="12" t="s">
        <v>1025</v>
      </c>
      <c r="H212" s="79" t="s">
        <v>597</v>
      </c>
      <c r="I212" s="12" t="s">
        <v>45</v>
      </c>
      <c r="J212" s="12" t="s">
        <v>19</v>
      </c>
      <c r="K212" s="167" t="s">
        <v>185</v>
      </c>
      <c r="L212" s="12" t="s">
        <v>1131</v>
      </c>
      <c r="M212" s="12" t="s">
        <v>1132</v>
      </c>
      <c r="N212" s="12" t="s">
        <v>1133</v>
      </c>
      <c r="O212" s="12">
        <v>100</v>
      </c>
      <c r="P212" s="12">
        <v>54626</v>
      </c>
      <c r="Q212" s="12">
        <v>54626</v>
      </c>
      <c r="R212" s="12">
        <v>1</v>
      </c>
    </row>
    <row r="213" spans="1:18" ht="15" customHeight="1" x14ac:dyDescent="0.25">
      <c r="A213" s="12">
        <v>2016</v>
      </c>
      <c r="B213" s="84" t="s">
        <v>1009</v>
      </c>
      <c r="C213" s="10" t="s">
        <v>113</v>
      </c>
      <c r="D213" s="10" t="s">
        <v>114</v>
      </c>
      <c r="E213" s="10" t="s">
        <v>623</v>
      </c>
      <c r="F213" s="79" t="s">
        <v>624</v>
      </c>
      <c r="G213" s="12" t="s">
        <v>1010</v>
      </c>
      <c r="H213" s="79" t="s">
        <v>623</v>
      </c>
      <c r="I213" s="12" t="s">
        <v>45</v>
      </c>
      <c r="J213" s="12" t="s">
        <v>19</v>
      </c>
      <c r="K213" s="167" t="s">
        <v>185</v>
      </c>
      <c r="L213" s="12" t="s">
        <v>1017</v>
      </c>
      <c r="M213" s="12" t="s">
        <v>1134</v>
      </c>
      <c r="N213" s="12" t="s">
        <v>1134</v>
      </c>
      <c r="O213" s="12">
        <v>100</v>
      </c>
      <c r="P213" s="12">
        <v>908</v>
      </c>
      <c r="Q213" s="12">
        <v>908</v>
      </c>
      <c r="R213" s="12">
        <v>1</v>
      </c>
    </row>
    <row r="214" spans="1:18" ht="15" customHeight="1" x14ac:dyDescent="0.25">
      <c r="A214" s="12">
        <v>2016</v>
      </c>
      <c r="B214" s="84" t="s">
        <v>1009</v>
      </c>
      <c r="C214" s="10" t="s">
        <v>113</v>
      </c>
      <c r="D214" s="10" t="s">
        <v>114</v>
      </c>
      <c r="E214" s="10" t="s">
        <v>613</v>
      </c>
      <c r="F214" s="79" t="s">
        <v>615</v>
      </c>
      <c r="G214" s="12" t="s">
        <v>1022</v>
      </c>
      <c r="H214" s="79" t="s">
        <v>614</v>
      </c>
      <c r="I214" s="12" t="s">
        <v>45</v>
      </c>
      <c r="J214" s="12" t="s">
        <v>19</v>
      </c>
      <c r="K214" s="167" t="s">
        <v>185</v>
      </c>
      <c r="L214" s="12" t="s">
        <v>1017</v>
      </c>
      <c r="M214" s="12" t="s">
        <v>1041</v>
      </c>
      <c r="N214" s="12" t="s">
        <v>1041</v>
      </c>
      <c r="O214" s="12">
        <v>100</v>
      </c>
      <c r="P214" s="12">
        <v>74117</v>
      </c>
      <c r="Q214" s="12">
        <v>74117</v>
      </c>
      <c r="R214" s="12">
        <v>1</v>
      </c>
    </row>
    <row r="215" spans="1:18" ht="15" customHeight="1" x14ac:dyDescent="0.25">
      <c r="A215" s="12">
        <v>2016</v>
      </c>
      <c r="B215" s="84" t="s">
        <v>1009</v>
      </c>
      <c r="C215" s="12" t="s">
        <v>115</v>
      </c>
      <c r="D215" s="10" t="s">
        <v>625</v>
      </c>
      <c r="E215" s="10" t="s">
        <v>594</v>
      </c>
      <c r="F215" s="79" t="s">
        <v>631</v>
      </c>
      <c r="G215" s="12" t="s">
        <v>1016</v>
      </c>
      <c r="H215" s="79" t="s">
        <v>630</v>
      </c>
      <c r="I215" s="12" t="s">
        <v>37</v>
      </c>
      <c r="J215" s="12" t="s">
        <v>19</v>
      </c>
      <c r="K215" s="167" t="s">
        <v>185</v>
      </c>
      <c r="L215" s="12">
        <v>84</v>
      </c>
      <c r="M215" s="12">
        <v>16</v>
      </c>
      <c r="N215" s="12">
        <v>19</v>
      </c>
      <c r="O215" s="12">
        <v>71</v>
      </c>
      <c r="P215" s="12">
        <v>12</v>
      </c>
      <c r="Q215" s="12">
        <v>17</v>
      </c>
      <c r="R215" s="12">
        <v>1</v>
      </c>
    </row>
    <row r="216" spans="1:18" ht="15" customHeight="1" x14ac:dyDescent="0.25">
      <c r="A216" s="12">
        <v>2016</v>
      </c>
      <c r="B216" s="84" t="s">
        <v>1009</v>
      </c>
      <c r="C216" s="12" t="s">
        <v>115</v>
      </c>
      <c r="D216" s="10" t="s">
        <v>625</v>
      </c>
      <c r="E216" s="10" t="s">
        <v>637</v>
      </c>
      <c r="F216" s="79" t="s">
        <v>639</v>
      </c>
      <c r="G216" s="12" t="s">
        <v>1015</v>
      </c>
      <c r="H216" s="79" t="s">
        <v>638</v>
      </c>
      <c r="I216" s="12" t="s">
        <v>45</v>
      </c>
      <c r="J216" s="12" t="s">
        <v>19</v>
      </c>
      <c r="K216" s="167" t="s">
        <v>185</v>
      </c>
      <c r="L216" s="12" t="s">
        <v>1042</v>
      </c>
      <c r="M216" s="12" t="s">
        <v>1042</v>
      </c>
      <c r="N216" s="12" t="s">
        <v>1017</v>
      </c>
      <c r="O216" s="12">
        <v>90</v>
      </c>
      <c r="P216" s="12">
        <v>132</v>
      </c>
      <c r="Q216" s="12">
        <v>147</v>
      </c>
      <c r="R216" s="12">
        <v>1</v>
      </c>
    </row>
    <row r="217" spans="1:18" ht="15" customHeight="1" x14ac:dyDescent="0.25">
      <c r="A217" s="12">
        <v>2016</v>
      </c>
      <c r="B217" s="84" t="s">
        <v>1009</v>
      </c>
      <c r="C217" s="12" t="s">
        <v>119</v>
      </c>
      <c r="D217" s="10" t="s">
        <v>661</v>
      </c>
      <c r="E217" s="100" t="s">
        <v>665</v>
      </c>
      <c r="F217" s="79" t="s">
        <v>667</v>
      </c>
      <c r="G217" s="12" t="s">
        <v>1029</v>
      </c>
      <c r="H217" s="79" t="s">
        <v>666</v>
      </c>
      <c r="I217" s="12" t="s">
        <v>45</v>
      </c>
      <c r="J217" s="12" t="s">
        <v>19</v>
      </c>
      <c r="K217" s="167" t="s">
        <v>185</v>
      </c>
      <c r="L217" s="68">
        <v>0</v>
      </c>
      <c r="M217" s="12">
        <v>0</v>
      </c>
      <c r="N217" s="12">
        <v>0</v>
      </c>
      <c r="O217" s="12">
        <v>0</v>
      </c>
      <c r="P217" s="12">
        <v>0</v>
      </c>
      <c r="Q217" s="12">
        <v>0</v>
      </c>
      <c r="R217" s="12">
        <v>1</v>
      </c>
    </row>
    <row r="218" spans="1:18" ht="15" customHeight="1" x14ac:dyDescent="0.25">
      <c r="A218" s="12">
        <v>2016</v>
      </c>
      <c r="B218" s="84" t="s">
        <v>1009</v>
      </c>
      <c r="C218" s="12" t="s">
        <v>119</v>
      </c>
      <c r="D218" s="10" t="s">
        <v>661</v>
      </c>
      <c r="E218" s="100" t="s">
        <v>668</v>
      </c>
      <c r="F218" s="79" t="s">
        <v>670</v>
      </c>
      <c r="G218" s="12" t="s">
        <v>1022</v>
      </c>
      <c r="H218" s="79" t="s">
        <v>669</v>
      </c>
      <c r="I218" s="12" t="s">
        <v>45</v>
      </c>
      <c r="J218" s="12" t="s">
        <v>19</v>
      </c>
      <c r="K218" s="167" t="s">
        <v>185</v>
      </c>
      <c r="L218" s="68" t="s">
        <v>1024</v>
      </c>
      <c r="M218" s="12" t="s">
        <v>1051</v>
      </c>
      <c r="N218" s="12" t="s">
        <v>1108</v>
      </c>
      <c r="O218" s="12">
        <v>206.25</v>
      </c>
      <c r="P218" s="12">
        <v>66</v>
      </c>
      <c r="Q218" s="12">
        <v>32</v>
      </c>
      <c r="R218" s="12">
        <v>1</v>
      </c>
    </row>
    <row r="219" spans="1:18" ht="15" customHeight="1" x14ac:dyDescent="0.25">
      <c r="A219" s="12">
        <v>2016</v>
      </c>
      <c r="B219" s="84" t="s">
        <v>1009</v>
      </c>
      <c r="C219" s="12" t="s">
        <v>119</v>
      </c>
      <c r="D219" s="10" t="s">
        <v>661</v>
      </c>
      <c r="E219" s="100" t="s">
        <v>662</v>
      </c>
      <c r="F219" s="79" t="s">
        <v>664</v>
      </c>
      <c r="G219" s="12" t="s">
        <v>1055</v>
      </c>
      <c r="H219" s="79" t="s">
        <v>663</v>
      </c>
      <c r="I219" s="12" t="s">
        <v>45</v>
      </c>
      <c r="J219" s="12" t="s">
        <v>19</v>
      </c>
      <c r="K219" s="167" t="s">
        <v>185</v>
      </c>
      <c r="L219" s="68" t="s">
        <v>1105</v>
      </c>
      <c r="M219" s="12" t="s">
        <v>1053</v>
      </c>
      <c r="N219" s="12" t="s">
        <v>1050</v>
      </c>
      <c r="O219" s="12">
        <v>100</v>
      </c>
      <c r="P219" s="12">
        <v>43</v>
      </c>
      <c r="Q219" s="12">
        <v>43</v>
      </c>
      <c r="R219" s="12">
        <v>1</v>
      </c>
    </row>
    <row r="220" spans="1:18" ht="15" customHeight="1" x14ac:dyDescent="0.25">
      <c r="A220" s="12">
        <v>2016</v>
      </c>
      <c r="B220" s="84" t="s">
        <v>1009</v>
      </c>
      <c r="C220" s="12" t="s">
        <v>119</v>
      </c>
      <c r="D220" s="10" t="s">
        <v>661</v>
      </c>
      <c r="E220" s="100" t="s">
        <v>525</v>
      </c>
      <c r="F220" s="79" t="s">
        <v>672</v>
      </c>
      <c r="G220" s="12" t="s">
        <v>1010</v>
      </c>
      <c r="H220" s="79" t="s">
        <v>671</v>
      </c>
      <c r="I220" s="12" t="s">
        <v>45</v>
      </c>
      <c r="J220" s="12" t="s">
        <v>19</v>
      </c>
      <c r="K220" s="167" t="s">
        <v>185</v>
      </c>
      <c r="L220" s="68" t="s">
        <v>1052</v>
      </c>
      <c r="M220" s="12" t="s">
        <v>1053</v>
      </c>
      <c r="N220" s="12" t="s">
        <v>1054</v>
      </c>
      <c r="O220" s="12">
        <v>85</v>
      </c>
      <c r="P220" s="12">
        <v>17</v>
      </c>
      <c r="Q220" s="12">
        <v>20</v>
      </c>
      <c r="R220" s="12">
        <v>1</v>
      </c>
    </row>
    <row r="221" spans="1:18" ht="15" customHeight="1" x14ac:dyDescent="0.25">
      <c r="A221" s="12">
        <v>2016</v>
      </c>
      <c r="B221" s="84" t="s">
        <v>1009</v>
      </c>
      <c r="C221" s="12" t="s">
        <v>119</v>
      </c>
      <c r="D221" s="10" t="s">
        <v>661</v>
      </c>
      <c r="E221" s="100" t="s">
        <v>676</v>
      </c>
      <c r="F221" s="79" t="s">
        <v>678</v>
      </c>
      <c r="G221" s="12" t="s">
        <v>1025</v>
      </c>
      <c r="H221" s="79" t="s">
        <v>677</v>
      </c>
      <c r="I221" s="12" t="s">
        <v>45</v>
      </c>
      <c r="J221" s="12" t="s">
        <v>19</v>
      </c>
      <c r="K221" s="167" t="s">
        <v>185</v>
      </c>
      <c r="L221" s="68" t="s">
        <v>1135</v>
      </c>
      <c r="M221" s="12" t="s">
        <v>1075</v>
      </c>
      <c r="N221" s="12" t="s">
        <v>1136</v>
      </c>
      <c r="O221" s="12">
        <f>P221/Q221*100</f>
        <v>212.5</v>
      </c>
      <c r="P221" s="12">
        <v>68</v>
      </c>
      <c r="Q221" s="12">
        <v>32</v>
      </c>
      <c r="R221" s="12">
        <v>1</v>
      </c>
    </row>
    <row r="222" spans="1:18" ht="15" customHeight="1" x14ac:dyDescent="0.25">
      <c r="A222" s="12">
        <v>2016</v>
      </c>
      <c r="B222" s="84" t="s">
        <v>1009</v>
      </c>
      <c r="C222" s="12" t="s">
        <v>119</v>
      </c>
      <c r="D222" s="10" t="s">
        <v>661</v>
      </c>
      <c r="E222" s="100" t="s">
        <v>1058</v>
      </c>
      <c r="F222" s="79" t="s">
        <v>675</v>
      </c>
      <c r="G222" s="12" t="s">
        <v>1015</v>
      </c>
      <c r="H222" s="79" t="s">
        <v>674</v>
      </c>
      <c r="I222" s="12" t="s">
        <v>45</v>
      </c>
      <c r="J222" s="12" t="s">
        <v>19</v>
      </c>
      <c r="K222" s="167" t="s">
        <v>185</v>
      </c>
      <c r="L222" s="68" t="s">
        <v>1137</v>
      </c>
      <c r="M222" s="12" t="s">
        <v>1138</v>
      </c>
      <c r="N222" s="12" t="s">
        <v>1060</v>
      </c>
      <c r="O222" s="110">
        <f>P222/Q222*100</f>
        <v>97.61904761904762</v>
      </c>
      <c r="P222" s="12">
        <v>41</v>
      </c>
      <c r="Q222" s="12">
        <v>42</v>
      </c>
      <c r="R222" s="12">
        <v>1</v>
      </c>
    </row>
    <row r="223" spans="1:18" ht="15" customHeight="1" x14ac:dyDescent="0.25">
      <c r="A223" s="12">
        <v>2016</v>
      </c>
      <c r="B223" s="84" t="s">
        <v>1009</v>
      </c>
      <c r="C223" s="12" t="s">
        <v>119</v>
      </c>
      <c r="D223" s="10" t="s">
        <v>661</v>
      </c>
      <c r="E223" s="100" t="s">
        <v>679</v>
      </c>
      <c r="F223" s="79" t="s">
        <v>681</v>
      </c>
      <c r="G223" s="12" t="s">
        <v>1016</v>
      </c>
      <c r="H223" s="79" t="s">
        <v>680</v>
      </c>
      <c r="I223" s="12" t="s">
        <v>45</v>
      </c>
      <c r="J223" s="12" t="s">
        <v>19</v>
      </c>
      <c r="K223" s="167" t="s">
        <v>185</v>
      </c>
      <c r="L223" s="68" t="s">
        <v>1062</v>
      </c>
      <c r="M223" s="12" t="s">
        <v>1139</v>
      </c>
      <c r="N223" s="12" t="s">
        <v>1063</v>
      </c>
      <c r="O223" s="110">
        <v>98.2</v>
      </c>
      <c r="P223" s="12">
        <v>55</v>
      </c>
      <c r="Q223" s="12">
        <v>56</v>
      </c>
      <c r="R223" s="12">
        <v>1</v>
      </c>
    </row>
    <row r="224" spans="1:18" ht="15" customHeight="1" x14ac:dyDescent="0.25">
      <c r="A224" s="12">
        <v>2016</v>
      </c>
      <c r="B224" s="87" t="s">
        <v>1140</v>
      </c>
      <c r="C224" s="111" t="s">
        <v>96</v>
      </c>
      <c r="D224" s="111" t="s">
        <v>480</v>
      </c>
      <c r="E224" s="111" t="s">
        <v>488</v>
      </c>
      <c r="F224" s="79" t="s">
        <v>490</v>
      </c>
      <c r="G224" s="12" t="s">
        <v>1089</v>
      </c>
      <c r="H224" s="79" t="s">
        <v>489</v>
      </c>
      <c r="I224" s="112" t="s">
        <v>22</v>
      </c>
      <c r="J224" s="12" t="s">
        <v>1141</v>
      </c>
      <c r="K224" s="167" t="s">
        <v>186</v>
      </c>
      <c r="L224" s="113" t="s">
        <v>1142</v>
      </c>
      <c r="M224" s="113" t="s">
        <v>1143</v>
      </c>
      <c r="N224" s="113" t="s">
        <v>1144</v>
      </c>
      <c r="O224" s="112">
        <v>0.31</v>
      </c>
      <c r="P224" s="112">
        <v>754</v>
      </c>
      <c r="Q224" s="112">
        <v>2468</v>
      </c>
      <c r="R224" s="12">
        <v>1</v>
      </c>
    </row>
    <row r="225" spans="1:18" ht="15" customHeight="1" x14ac:dyDescent="0.25">
      <c r="A225" s="12">
        <v>2016</v>
      </c>
      <c r="B225" s="87" t="s">
        <v>1140</v>
      </c>
      <c r="C225" s="111" t="s">
        <v>96</v>
      </c>
      <c r="D225" s="111" t="s">
        <v>480</v>
      </c>
      <c r="E225" s="111" t="s">
        <v>161</v>
      </c>
      <c r="F225" s="79" t="s">
        <v>163</v>
      </c>
      <c r="G225" s="12" t="s">
        <v>1145</v>
      </c>
      <c r="H225" s="79" t="s">
        <v>162</v>
      </c>
      <c r="I225" s="112" t="s">
        <v>22</v>
      </c>
      <c r="J225" s="12" t="s">
        <v>19</v>
      </c>
      <c r="K225" s="167" t="s">
        <v>186</v>
      </c>
      <c r="L225" s="113" t="s">
        <v>1146</v>
      </c>
      <c r="M225" s="113" t="s">
        <v>1147</v>
      </c>
      <c r="N225" s="113" t="s">
        <v>1148</v>
      </c>
      <c r="O225" s="112">
        <v>0.52</v>
      </c>
      <c r="P225" s="114">
        <v>99481.58</v>
      </c>
      <c r="Q225" s="114">
        <v>19121801.039999999</v>
      </c>
      <c r="R225" s="12">
        <v>1</v>
      </c>
    </row>
    <row r="226" spans="1:18" ht="15" customHeight="1" x14ac:dyDescent="0.25">
      <c r="A226" s="12">
        <v>2016</v>
      </c>
      <c r="B226" s="87" t="s">
        <v>1140</v>
      </c>
      <c r="C226" s="111" t="s">
        <v>96</v>
      </c>
      <c r="D226" s="111" t="s">
        <v>480</v>
      </c>
      <c r="E226" s="111" t="s">
        <v>494</v>
      </c>
      <c r="F226" s="79" t="s">
        <v>496</v>
      </c>
      <c r="G226" s="12" t="s">
        <v>1029</v>
      </c>
      <c r="H226" s="79" t="s">
        <v>495</v>
      </c>
      <c r="I226" s="112" t="s">
        <v>22</v>
      </c>
      <c r="J226" s="12" t="s">
        <v>1141</v>
      </c>
      <c r="K226" s="167" t="s">
        <v>186</v>
      </c>
      <c r="L226" s="113" t="s">
        <v>1149</v>
      </c>
      <c r="M226" s="113" t="s">
        <v>1150</v>
      </c>
      <c r="N226" s="113" t="s">
        <v>1151</v>
      </c>
      <c r="O226" s="112">
        <v>0.69</v>
      </c>
      <c r="P226" s="112">
        <v>445</v>
      </c>
      <c r="Q226" s="112">
        <v>644</v>
      </c>
      <c r="R226" s="12">
        <v>1</v>
      </c>
    </row>
    <row r="227" spans="1:18" ht="15" customHeight="1" x14ac:dyDescent="0.25">
      <c r="A227" s="12">
        <v>2016</v>
      </c>
      <c r="B227" s="87" t="s">
        <v>1140</v>
      </c>
      <c r="C227" s="111" t="s">
        <v>96</v>
      </c>
      <c r="D227" s="111" t="s">
        <v>480</v>
      </c>
      <c r="E227" s="111" t="s">
        <v>502</v>
      </c>
      <c r="F227" s="79" t="s">
        <v>504</v>
      </c>
      <c r="G227" s="12" t="s">
        <v>1152</v>
      </c>
      <c r="H227" s="79" t="s">
        <v>514</v>
      </c>
      <c r="I227" s="112" t="s">
        <v>22</v>
      </c>
      <c r="J227" s="12" t="s">
        <v>1141</v>
      </c>
      <c r="K227" s="167" t="s">
        <v>186</v>
      </c>
      <c r="L227" s="113" t="s">
        <v>1153</v>
      </c>
      <c r="M227" s="113" t="s">
        <v>1154</v>
      </c>
      <c r="N227" s="113" t="s">
        <v>1155</v>
      </c>
      <c r="O227" s="112">
        <v>0.32</v>
      </c>
      <c r="P227" s="112">
        <v>982855</v>
      </c>
      <c r="Q227" s="112">
        <v>3116494</v>
      </c>
      <c r="R227" s="12">
        <v>1</v>
      </c>
    </row>
    <row r="228" spans="1:18" ht="15" customHeight="1" x14ac:dyDescent="0.25">
      <c r="A228" s="12">
        <v>2016</v>
      </c>
      <c r="B228" s="87" t="s">
        <v>1140</v>
      </c>
      <c r="C228" s="10" t="s">
        <v>96</v>
      </c>
      <c r="D228" s="10" t="s">
        <v>480</v>
      </c>
      <c r="E228" s="10" t="s">
        <v>516</v>
      </c>
      <c r="F228" s="79" t="s">
        <v>206</v>
      </c>
      <c r="G228" s="12" t="s">
        <v>1015</v>
      </c>
      <c r="H228" s="79" t="s">
        <v>205</v>
      </c>
      <c r="I228" s="12" t="s">
        <v>22</v>
      </c>
      <c r="J228" s="12" t="s">
        <v>1141</v>
      </c>
      <c r="K228" s="167" t="s">
        <v>186</v>
      </c>
      <c r="L228" s="115" t="s">
        <v>1156</v>
      </c>
      <c r="M228" s="115" t="s">
        <v>1157</v>
      </c>
      <c r="N228" s="115" t="s">
        <v>1158</v>
      </c>
      <c r="O228" s="12">
        <v>0.51</v>
      </c>
      <c r="P228" s="12">
        <v>1391</v>
      </c>
      <c r="Q228" s="12">
        <v>2746</v>
      </c>
      <c r="R228" s="12">
        <v>1</v>
      </c>
    </row>
    <row r="229" spans="1:18" ht="15" customHeight="1" x14ac:dyDescent="0.25">
      <c r="A229" s="12">
        <v>2016</v>
      </c>
      <c r="B229" s="87" t="s">
        <v>1140</v>
      </c>
      <c r="C229" s="111" t="s">
        <v>96</v>
      </c>
      <c r="D229" s="111" t="s">
        <v>480</v>
      </c>
      <c r="E229" s="111" t="s">
        <v>481</v>
      </c>
      <c r="F229" s="79" t="s">
        <v>483</v>
      </c>
      <c r="G229" s="12" t="s">
        <v>1055</v>
      </c>
      <c r="H229" s="79" t="s">
        <v>482</v>
      </c>
      <c r="I229" s="112" t="s">
        <v>22</v>
      </c>
      <c r="J229" s="12" t="s">
        <v>1023</v>
      </c>
      <c r="K229" s="167" t="s">
        <v>186</v>
      </c>
      <c r="L229" s="112" t="s">
        <v>1159</v>
      </c>
      <c r="M229" s="112" t="s">
        <v>1160</v>
      </c>
      <c r="N229" s="112" t="s">
        <v>1161</v>
      </c>
      <c r="O229" s="112">
        <v>0</v>
      </c>
      <c r="P229" s="112">
        <v>3.4</v>
      </c>
      <c r="Q229" s="112">
        <v>3.4</v>
      </c>
      <c r="R229" s="12">
        <v>1</v>
      </c>
    </row>
    <row r="230" spans="1:18" ht="15" customHeight="1" x14ac:dyDescent="0.25">
      <c r="A230" s="12">
        <v>2016</v>
      </c>
      <c r="B230" s="87" t="s">
        <v>1140</v>
      </c>
      <c r="C230" s="111" t="s">
        <v>96</v>
      </c>
      <c r="D230" s="111" t="s">
        <v>480</v>
      </c>
      <c r="E230" s="111" t="s">
        <v>491</v>
      </c>
      <c r="F230" s="79" t="s">
        <v>493</v>
      </c>
      <c r="G230" s="12" t="s">
        <v>1022</v>
      </c>
      <c r="H230" s="79" t="s">
        <v>492</v>
      </c>
      <c r="I230" s="112" t="s">
        <v>22</v>
      </c>
      <c r="J230" s="12" t="s">
        <v>1141</v>
      </c>
      <c r="K230" s="167" t="s">
        <v>186</v>
      </c>
      <c r="L230" s="113" t="s">
        <v>1162</v>
      </c>
      <c r="M230" s="113" t="s">
        <v>1163</v>
      </c>
      <c r="N230" s="113" t="s">
        <v>1164</v>
      </c>
      <c r="O230" s="112">
        <v>0.84</v>
      </c>
      <c r="P230" s="112">
        <v>1587</v>
      </c>
      <c r="Q230" s="112">
        <v>1893</v>
      </c>
      <c r="R230" s="12">
        <v>1</v>
      </c>
    </row>
    <row r="231" spans="1:18" ht="15" customHeight="1" x14ac:dyDescent="0.25">
      <c r="A231" s="12">
        <v>2016</v>
      </c>
      <c r="B231" s="87" t="s">
        <v>1140</v>
      </c>
      <c r="C231" s="111" t="s">
        <v>96</v>
      </c>
      <c r="D231" s="111" t="s">
        <v>480</v>
      </c>
      <c r="E231" s="111" t="s">
        <v>497</v>
      </c>
      <c r="F231" s="79" t="s">
        <v>499</v>
      </c>
      <c r="G231" s="12" t="s">
        <v>1036</v>
      </c>
      <c r="H231" s="79" t="s">
        <v>498</v>
      </c>
      <c r="I231" s="112" t="s">
        <v>22</v>
      </c>
      <c r="J231" s="12" t="s">
        <v>1141</v>
      </c>
      <c r="K231" s="167" t="s">
        <v>186</v>
      </c>
      <c r="L231" s="113" t="s">
        <v>1162</v>
      </c>
      <c r="M231" s="113" t="s">
        <v>1165</v>
      </c>
      <c r="N231" s="113" t="s">
        <v>1166</v>
      </c>
      <c r="O231" s="112">
        <v>1.08</v>
      </c>
      <c r="P231" s="112">
        <v>7991</v>
      </c>
      <c r="Q231" s="112">
        <v>7429</v>
      </c>
      <c r="R231" s="12">
        <v>1</v>
      </c>
    </row>
    <row r="232" spans="1:18" ht="15" customHeight="1" x14ac:dyDescent="0.25">
      <c r="A232" s="12">
        <v>2016</v>
      </c>
      <c r="B232" s="87" t="s">
        <v>1140</v>
      </c>
      <c r="C232" s="111" t="s">
        <v>96</v>
      </c>
      <c r="D232" s="111" t="s">
        <v>480</v>
      </c>
      <c r="E232" s="111" t="s">
        <v>484</v>
      </c>
      <c r="F232" s="79" t="s">
        <v>486</v>
      </c>
      <c r="G232" s="12" t="s">
        <v>1083</v>
      </c>
      <c r="H232" s="79" t="s">
        <v>485</v>
      </c>
      <c r="I232" s="112" t="s">
        <v>22</v>
      </c>
      <c r="J232" s="12" t="s">
        <v>1141</v>
      </c>
      <c r="K232" s="167" t="s">
        <v>186</v>
      </c>
      <c r="L232" s="113" t="s">
        <v>1167</v>
      </c>
      <c r="M232" s="113" t="s">
        <v>1168</v>
      </c>
      <c r="N232" s="113" t="s">
        <v>1169</v>
      </c>
      <c r="O232" s="112">
        <v>0.75</v>
      </c>
      <c r="P232" s="112">
        <v>1850</v>
      </c>
      <c r="Q232" s="112">
        <v>2453</v>
      </c>
      <c r="R232" s="12">
        <v>1</v>
      </c>
    </row>
    <row r="233" spans="1:18" ht="15" customHeight="1" x14ac:dyDescent="0.25">
      <c r="A233" s="12">
        <v>2016</v>
      </c>
      <c r="B233" s="87" t="s">
        <v>1140</v>
      </c>
      <c r="C233" s="111" t="s">
        <v>96</v>
      </c>
      <c r="D233" s="111" t="s">
        <v>480</v>
      </c>
      <c r="E233" s="111" t="s">
        <v>513</v>
      </c>
      <c r="F233" s="79" t="s">
        <v>515</v>
      </c>
      <c r="G233" s="12" t="s">
        <v>1027</v>
      </c>
      <c r="H233" s="79" t="s">
        <v>514</v>
      </c>
      <c r="I233" s="112" t="s">
        <v>22</v>
      </c>
      <c r="J233" s="12" t="s">
        <v>1141</v>
      </c>
      <c r="K233" s="167" t="s">
        <v>186</v>
      </c>
      <c r="L233" s="113" t="s">
        <v>1170</v>
      </c>
      <c r="M233" s="113" t="s">
        <v>1171</v>
      </c>
      <c r="N233" s="113" t="s">
        <v>1172</v>
      </c>
      <c r="O233" s="112">
        <v>1.58</v>
      </c>
      <c r="P233" s="112">
        <v>7991</v>
      </c>
      <c r="Q233" s="112">
        <v>5073</v>
      </c>
      <c r="R233" s="12">
        <v>1</v>
      </c>
    </row>
    <row r="234" spans="1:18" ht="15" customHeight="1" x14ac:dyDescent="0.25">
      <c r="A234" s="12">
        <v>2016</v>
      </c>
      <c r="B234" s="87" t="s">
        <v>1140</v>
      </c>
      <c r="C234" s="111" t="s">
        <v>96</v>
      </c>
      <c r="D234" s="111" t="s">
        <v>480</v>
      </c>
      <c r="E234" s="111" t="s">
        <v>510</v>
      </c>
      <c r="F234" s="79" t="s">
        <v>512</v>
      </c>
      <c r="G234" s="12" t="s">
        <v>1025</v>
      </c>
      <c r="H234" s="79" t="s">
        <v>511</v>
      </c>
      <c r="I234" s="112" t="s">
        <v>22</v>
      </c>
      <c r="J234" s="12" t="s">
        <v>19</v>
      </c>
      <c r="K234" s="167" t="s">
        <v>186</v>
      </c>
      <c r="L234" s="116" t="s">
        <v>1173</v>
      </c>
      <c r="M234" s="116" t="s">
        <v>1174</v>
      </c>
      <c r="N234" s="116" t="s">
        <v>1175</v>
      </c>
      <c r="O234" s="112">
        <v>5.14</v>
      </c>
      <c r="P234" s="112">
        <v>4459</v>
      </c>
      <c r="Q234" s="112">
        <v>4214</v>
      </c>
      <c r="R234" s="12">
        <v>1</v>
      </c>
    </row>
    <row r="235" spans="1:18" ht="15" customHeight="1" x14ac:dyDescent="0.25">
      <c r="A235" s="12">
        <v>2016</v>
      </c>
      <c r="B235" s="87" t="s">
        <v>1140</v>
      </c>
      <c r="C235" s="111" t="s">
        <v>96</v>
      </c>
      <c r="D235" s="111" t="s">
        <v>480</v>
      </c>
      <c r="E235" s="111" t="s">
        <v>507</v>
      </c>
      <c r="F235" s="79" t="s">
        <v>509</v>
      </c>
      <c r="G235" s="12" t="s">
        <v>1016</v>
      </c>
      <c r="H235" s="79" t="s">
        <v>508</v>
      </c>
      <c r="I235" s="112" t="s">
        <v>22</v>
      </c>
      <c r="J235" s="12" t="s">
        <v>19</v>
      </c>
      <c r="K235" s="167" t="s">
        <v>186</v>
      </c>
      <c r="L235" s="116" t="s">
        <v>1176</v>
      </c>
      <c r="M235" s="116" t="s">
        <v>1177</v>
      </c>
      <c r="N235" s="116" t="s">
        <v>1178</v>
      </c>
      <c r="O235" s="112">
        <v>53.53</v>
      </c>
      <c r="P235" s="112">
        <v>2437</v>
      </c>
      <c r="Q235" s="112">
        <v>4553</v>
      </c>
      <c r="R235" s="12">
        <v>1</v>
      </c>
    </row>
    <row r="236" spans="1:18" ht="15" customHeight="1" x14ac:dyDescent="0.25">
      <c r="A236" s="12">
        <v>2016</v>
      </c>
      <c r="B236" s="87" t="s">
        <v>1140</v>
      </c>
      <c r="C236" s="111" t="s">
        <v>96</v>
      </c>
      <c r="D236" s="111" t="s">
        <v>480</v>
      </c>
      <c r="E236" s="111" t="s">
        <v>500</v>
      </c>
      <c r="F236" s="79" t="s">
        <v>501</v>
      </c>
      <c r="G236" s="12" t="s">
        <v>1010</v>
      </c>
      <c r="H236" s="79" t="s">
        <v>235</v>
      </c>
      <c r="I236" s="112" t="s">
        <v>22</v>
      </c>
      <c r="J236" s="12" t="s">
        <v>19</v>
      </c>
      <c r="K236" s="167" t="s">
        <v>186</v>
      </c>
      <c r="L236" s="116" t="s">
        <v>1179</v>
      </c>
      <c r="M236" s="116" t="s">
        <v>1180</v>
      </c>
      <c r="N236" s="116" t="s">
        <v>1144</v>
      </c>
      <c r="O236" s="112">
        <v>17.940000000000001</v>
      </c>
      <c r="P236" s="112">
        <v>390</v>
      </c>
      <c r="Q236" s="112">
        <v>2174</v>
      </c>
      <c r="R236" s="12">
        <v>1</v>
      </c>
    </row>
    <row r="237" spans="1:18" ht="15" customHeight="1" x14ac:dyDescent="0.25">
      <c r="A237" s="12">
        <v>2016</v>
      </c>
      <c r="B237" s="84" t="s">
        <v>1009</v>
      </c>
      <c r="C237" s="10" t="s">
        <v>98</v>
      </c>
      <c r="D237" s="10" t="s">
        <v>517</v>
      </c>
      <c r="E237" s="10" t="s">
        <v>161</v>
      </c>
      <c r="F237" s="79" t="s">
        <v>518</v>
      </c>
      <c r="G237" s="12" t="s">
        <v>1145</v>
      </c>
      <c r="H237" s="79" t="s">
        <v>162</v>
      </c>
      <c r="I237" s="12" t="s">
        <v>22</v>
      </c>
      <c r="J237" s="12" t="s">
        <v>19</v>
      </c>
      <c r="K237" s="167" t="s">
        <v>186</v>
      </c>
      <c r="L237" s="12" t="s">
        <v>1146</v>
      </c>
      <c r="M237" s="12" t="s">
        <v>1181</v>
      </c>
      <c r="N237" s="12" t="s">
        <v>1182</v>
      </c>
      <c r="O237" s="12">
        <v>0.52</v>
      </c>
      <c r="P237" s="117">
        <v>99481.58</v>
      </c>
      <c r="Q237" s="117">
        <v>19121801.039999999</v>
      </c>
      <c r="R237" s="12">
        <v>1</v>
      </c>
    </row>
    <row r="238" spans="1:18" ht="15" customHeight="1" x14ac:dyDescent="0.25">
      <c r="A238" s="12">
        <v>2016</v>
      </c>
      <c r="B238" s="84" t="s">
        <v>1009</v>
      </c>
      <c r="C238" s="10" t="s">
        <v>98</v>
      </c>
      <c r="D238" s="10" t="s">
        <v>517</v>
      </c>
      <c r="E238" s="10" t="s">
        <v>525</v>
      </c>
      <c r="F238" s="79" t="s">
        <v>527</v>
      </c>
      <c r="G238" s="12" t="s">
        <v>1015</v>
      </c>
      <c r="H238" s="79" t="s">
        <v>526</v>
      </c>
      <c r="I238" s="12" t="s">
        <v>37</v>
      </c>
      <c r="J238" s="12" t="s">
        <v>19</v>
      </c>
      <c r="K238" s="167" t="s">
        <v>186</v>
      </c>
      <c r="L238" s="12" t="s">
        <v>1017</v>
      </c>
      <c r="M238" s="12" t="s">
        <v>1045</v>
      </c>
      <c r="N238" s="12" t="s">
        <v>1045</v>
      </c>
      <c r="O238" s="12">
        <v>257.14</v>
      </c>
      <c r="P238" s="12">
        <v>18</v>
      </c>
      <c r="Q238" s="12">
        <v>18</v>
      </c>
      <c r="R238" s="12">
        <v>1</v>
      </c>
    </row>
    <row r="239" spans="1:18" ht="15" customHeight="1" x14ac:dyDescent="0.25">
      <c r="A239" s="12">
        <v>2016</v>
      </c>
      <c r="B239" s="84" t="s">
        <v>1009</v>
      </c>
      <c r="C239" s="10" t="s">
        <v>98</v>
      </c>
      <c r="D239" s="10" t="s">
        <v>517</v>
      </c>
      <c r="E239" s="10" t="s">
        <v>531</v>
      </c>
      <c r="F239" s="79" t="s">
        <v>533</v>
      </c>
      <c r="G239" s="12" t="s">
        <v>1010</v>
      </c>
      <c r="H239" s="79" t="s">
        <v>532</v>
      </c>
      <c r="I239" s="12" t="s">
        <v>45</v>
      </c>
      <c r="J239" s="12" t="s">
        <v>19</v>
      </c>
      <c r="K239" s="167" t="s">
        <v>186</v>
      </c>
      <c r="L239" s="12" t="s">
        <v>1017</v>
      </c>
      <c r="M239" s="118">
        <v>1077044818</v>
      </c>
      <c r="N239" s="118">
        <v>1077044818</v>
      </c>
      <c r="O239" s="12">
        <v>100</v>
      </c>
      <c r="P239" s="12">
        <v>1052995873.41</v>
      </c>
      <c r="Q239" s="12">
        <v>1052995873.41</v>
      </c>
      <c r="R239" s="12">
        <v>1</v>
      </c>
    </row>
    <row r="240" spans="1:18" ht="15" customHeight="1" x14ac:dyDescent="0.25">
      <c r="A240" s="12">
        <v>2016</v>
      </c>
      <c r="B240" s="84" t="s">
        <v>1009</v>
      </c>
      <c r="C240" s="10" t="s">
        <v>98</v>
      </c>
      <c r="D240" s="10" t="s">
        <v>517</v>
      </c>
      <c r="E240" s="10" t="s">
        <v>519</v>
      </c>
      <c r="F240" s="79" t="s">
        <v>521</v>
      </c>
      <c r="G240" s="12" t="s">
        <v>1055</v>
      </c>
      <c r="H240" s="79" t="s">
        <v>520</v>
      </c>
      <c r="I240" s="12" t="s">
        <v>22</v>
      </c>
      <c r="J240" s="12" t="s">
        <v>19</v>
      </c>
      <c r="K240" s="167" t="s">
        <v>186</v>
      </c>
      <c r="L240" s="12" t="s">
        <v>1017</v>
      </c>
      <c r="M240" s="12" t="s">
        <v>1183</v>
      </c>
      <c r="N240" s="12" t="s">
        <v>1183</v>
      </c>
      <c r="O240" s="12">
        <v>0.66</v>
      </c>
      <c r="P240" s="12">
        <v>5</v>
      </c>
      <c r="Q240" s="12">
        <v>755</v>
      </c>
      <c r="R240" s="12">
        <v>1</v>
      </c>
    </row>
    <row r="241" spans="1:18" ht="15" customHeight="1" x14ac:dyDescent="0.25">
      <c r="A241" s="12">
        <v>2016</v>
      </c>
      <c r="B241" s="84" t="s">
        <v>1009</v>
      </c>
      <c r="C241" s="10" t="s">
        <v>98</v>
      </c>
      <c r="D241" s="10" t="s">
        <v>517</v>
      </c>
      <c r="E241" s="10" t="s">
        <v>528</v>
      </c>
      <c r="F241" s="79" t="s">
        <v>530</v>
      </c>
      <c r="G241" s="12" t="s">
        <v>1016</v>
      </c>
      <c r="H241" s="79" t="s">
        <v>529</v>
      </c>
      <c r="I241" s="12" t="s">
        <v>37</v>
      </c>
      <c r="J241" s="12" t="s">
        <v>19</v>
      </c>
      <c r="K241" s="167" t="s">
        <v>186</v>
      </c>
      <c r="L241" s="12" t="s">
        <v>1069</v>
      </c>
      <c r="M241" s="12" t="s">
        <v>1184</v>
      </c>
      <c r="N241" s="12" t="s">
        <v>1183</v>
      </c>
      <c r="O241" s="12">
        <v>100</v>
      </c>
      <c r="P241" s="12">
        <v>787</v>
      </c>
      <c r="Q241" s="12">
        <v>787</v>
      </c>
      <c r="R241" s="12">
        <v>1</v>
      </c>
    </row>
    <row r="242" spans="1:18" ht="15" customHeight="1" x14ac:dyDescent="0.25">
      <c r="A242" s="12">
        <v>2016</v>
      </c>
      <c r="B242" s="84" t="s">
        <v>1009</v>
      </c>
      <c r="C242" s="10" t="s">
        <v>98</v>
      </c>
      <c r="D242" s="10" t="s">
        <v>517</v>
      </c>
      <c r="E242" s="10" t="s">
        <v>522</v>
      </c>
      <c r="F242" s="79" t="s">
        <v>524</v>
      </c>
      <c r="G242" s="12" t="s">
        <v>1022</v>
      </c>
      <c r="H242" s="79" t="s">
        <v>523</v>
      </c>
      <c r="I242" s="12" t="s">
        <v>37</v>
      </c>
      <c r="J242" s="12" t="s">
        <v>19</v>
      </c>
      <c r="K242" s="167" t="s">
        <v>186</v>
      </c>
      <c r="L242" s="12" t="s">
        <v>1185</v>
      </c>
      <c r="M242" s="12" t="s">
        <v>1183</v>
      </c>
      <c r="N242" s="12" t="s">
        <v>1186</v>
      </c>
      <c r="O242" s="12">
        <v>95.93</v>
      </c>
      <c r="P242" s="12">
        <v>755</v>
      </c>
      <c r="Q242" s="12">
        <v>787</v>
      </c>
      <c r="R242" s="12">
        <v>1</v>
      </c>
    </row>
    <row r="243" spans="1:18" ht="15" customHeight="1" x14ac:dyDescent="0.25">
      <c r="A243" s="12">
        <v>2016</v>
      </c>
      <c r="B243" s="87" t="s">
        <v>1014</v>
      </c>
      <c r="C243" s="10" t="s">
        <v>101</v>
      </c>
      <c r="D243" s="10" t="s">
        <v>281</v>
      </c>
      <c r="E243" s="10" t="s">
        <v>547</v>
      </c>
      <c r="F243" s="79" t="s">
        <v>549</v>
      </c>
      <c r="G243" s="12" t="s">
        <v>1015</v>
      </c>
      <c r="H243" s="79" t="s">
        <v>548</v>
      </c>
      <c r="I243" s="12" t="s">
        <v>45</v>
      </c>
      <c r="J243" s="12" t="s">
        <v>19</v>
      </c>
      <c r="K243" s="167" t="s">
        <v>186</v>
      </c>
      <c r="L243" s="119">
        <v>62.73</v>
      </c>
      <c r="M243" s="119">
        <v>13.8</v>
      </c>
      <c r="N243" s="119">
        <v>22</v>
      </c>
      <c r="O243" s="12">
        <v>67.48</v>
      </c>
      <c r="P243" s="12">
        <v>14.17</v>
      </c>
      <c r="Q243" s="12">
        <v>21</v>
      </c>
      <c r="R243" s="12">
        <v>1</v>
      </c>
    </row>
    <row r="244" spans="1:18" ht="15" customHeight="1" x14ac:dyDescent="0.25">
      <c r="A244" s="12">
        <v>2016</v>
      </c>
      <c r="B244" s="87" t="s">
        <v>1014</v>
      </c>
      <c r="C244" s="10" t="s">
        <v>101</v>
      </c>
      <c r="D244" s="10" t="s">
        <v>281</v>
      </c>
      <c r="E244" s="10" t="s">
        <v>541</v>
      </c>
      <c r="F244" s="79" t="s">
        <v>543</v>
      </c>
      <c r="G244" s="12" t="s">
        <v>1029</v>
      </c>
      <c r="H244" s="79" t="s">
        <v>542</v>
      </c>
      <c r="I244" s="12" t="s">
        <v>22</v>
      </c>
      <c r="J244" s="12" t="s">
        <v>19</v>
      </c>
      <c r="K244" s="167" t="s">
        <v>186</v>
      </c>
      <c r="L244" s="12">
        <v>89.74</v>
      </c>
      <c r="M244" s="12">
        <v>35</v>
      </c>
      <c r="N244" s="12">
        <v>39</v>
      </c>
      <c r="O244" s="12">
        <v>84.21</v>
      </c>
      <c r="P244" s="12">
        <v>32</v>
      </c>
      <c r="Q244" s="12">
        <v>38</v>
      </c>
      <c r="R244" s="12">
        <v>1</v>
      </c>
    </row>
    <row r="245" spans="1:18" ht="15" customHeight="1" x14ac:dyDescent="0.25">
      <c r="A245" s="12">
        <v>2016</v>
      </c>
      <c r="B245" s="87" t="s">
        <v>1014</v>
      </c>
      <c r="C245" s="10" t="s">
        <v>101</v>
      </c>
      <c r="D245" s="10" t="s">
        <v>281</v>
      </c>
      <c r="E245" s="10" t="s">
        <v>535</v>
      </c>
      <c r="F245" s="79" t="s">
        <v>537</v>
      </c>
      <c r="G245" s="12" t="s">
        <v>1055</v>
      </c>
      <c r="H245" s="79" t="s">
        <v>536</v>
      </c>
      <c r="I245" s="12" t="s">
        <v>22</v>
      </c>
      <c r="J245" s="12" t="s">
        <v>19</v>
      </c>
      <c r="K245" s="167" t="s">
        <v>186</v>
      </c>
      <c r="L245" s="12">
        <v>90.48</v>
      </c>
      <c r="M245" s="12">
        <v>19</v>
      </c>
      <c r="N245" s="12">
        <v>21</v>
      </c>
      <c r="O245" s="12">
        <v>18.18</v>
      </c>
      <c r="P245" s="12">
        <v>2</v>
      </c>
      <c r="Q245" s="12">
        <v>11</v>
      </c>
      <c r="R245" s="12">
        <v>1</v>
      </c>
    </row>
    <row r="246" spans="1:18" ht="15" customHeight="1" x14ac:dyDescent="0.25">
      <c r="A246" s="12">
        <v>2016</v>
      </c>
      <c r="B246" s="87" t="s">
        <v>1014</v>
      </c>
      <c r="C246" s="10" t="s">
        <v>101</v>
      </c>
      <c r="D246" s="10" t="s">
        <v>281</v>
      </c>
      <c r="E246" s="10" t="s">
        <v>161</v>
      </c>
      <c r="F246" s="79" t="s">
        <v>534</v>
      </c>
      <c r="G246" s="12" t="s">
        <v>1187</v>
      </c>
      <c r="H246" s="79" t="s">
        <v>162</v>
      </c>
      <c r="I246" s="12" t="s">
        <v>22</v>
      </c>
      <c r="J246" s="12" t="s">
        <v>19</v>
      </c>
      <c r="K246" s="167" t="s">
        <v>186</v>
      </c>
      <c r="L246" s="12" t="s">
        <v>1146</v>
      </c>
      <c r="M246" s="12" t="s">
        <v>1147</v>
      </c>
      <c r="N246" s="12" t="s">
        <v>1148</v>
      </c>
      <c r="O246" s="12">
        <v>0.52</v>
      </c>
      <c r="P246" s="117">
        <v>99481.58</v>
      </c>
      <c r="Q246" s="117">
        <v>19121801.039999999</v>
      </c>
      <c r="R246" s="12">
        <v>1</v>
      </c>
    </row>
    <row r="247" spans="1:18" ht="15" customHeight="1" x14ac:dyDescent="0.25">
      <c r="A247" s="12">
        <v>2016</v>
      </c>
      <c r="B247" s="87" t="s">
        <v>1014</v>
      </c>
      <c r="C247" s="10" t="s">
        <v>101</v>
      </c>
      <c r="D247" s="10" t="s">
        <v>281</v>
      </c>
      <c r="E247" s="10" t="s">
        <v>544</v>
      </c>
      <c r="F247" s="79" t="s">
        <v>546</v>
      </c>
      <c r="G247" s="12" t="s">
        <v>1016</v>
      </c>
      <c r="H247" s="79" t="s">
        <v>545</v>
      </c>
      <c r="I247" s="12" t="s">
        <v>45</v>
      </c>
      <c r="J247" s="12" t="s">
        <v>19</v>
      </c>
      <c r="K247" s="167" t="s">
        <v>186</v>
      </c>
      <c r="L247" s="12" t="s">
        <v>1017</v>
      </c>
      <c r="M247" s="12" t="s">
        <v>1074</v>
      </c>
      <c r="N247" s="12" t="s">
        <v>1074</v>
      </c>
      <c r="O247" s="12">
        <v>100</v>
      </c>
      <c r="P247" s="12">
        <v>28</v>
      </c>
      <c r="Q247" s="12">
        <v>28</v>
      </c>
      <c r="R247" s="12">
        <v>1</v>
      </c>
    </row>
    <row r="248" spans="1:18" ht="15" customHeight="1" x14ac:dyDescent="0.25">
      <c r="A248" s="12">
        <v>2016</v>
      </c>
      <c r="B248" s="87" t="s">
        <v>1140</v>
      </c>
      <c r="C248" s="10" t="s">
        <v>101</v>
      </c>
      <c r="D248" s="10" t="s">
        <v>281</v>
      </c>
      <c r="E248" s="10" t="s">
        <v>538</v>
      </c>
      <c r="F248" s="79" t="s">
        <v>540</v>
      </c>
      <c r="G248" s="12" t="s">
        <v>1022</v>
      </c>
      <c r="H248" s="79" t="s">
        <v>539</v>
      </c>
      <c r="I248" s="12" t="s">
        <v>22</v>
      </c>
      <c r="J248" s="12" t="s">
        <v>19</v>
      </c>
      <c r="K248" s="167" t="s">
        <v>186</v>
      </c>
      <c r="L248" s="12" t="s">
        <v>1066</v>
      </c>
      <c r="M248" s="12" t="s">
        <v>1188</v>
      </c>
      <c r="N248" s="12" t="s">
        <v>1109</v>
      </c>
      <c r="O248" s="12">
        <v>34.380000000000003</v>
      </c>
      <c r="P248" s="12">
        <v>11</v>
      </c>
      <c r="Q248" s="12">
        <v>32</v>
      </c>
      <c r="R248" s="12">
        <v>1</v>
      </c>
    </row>
    <row r="249" spans="1:18" ht="15" customHeight="1" x14ac:dyDescent="0.25">
      <c r="A249" s="12">
        <v>2016</v>
      </c>
      <c r="B249" s="84" t="s">
        <v>1009</v>
      </c>
      <c r="C249" s="10" t="s">
        <v>81</v>
      </c>
      <c r="D249" s="10" t="s">
        <v>550</v>
      </c>
      <c r="E249" s="10" t="s">
        <v>564</v>
      </c>
      <c r="F249" s="79" t="s">
        <v>566</v>
      </c>
      <c r="G249" s="12" t="s">
        <v>1016</v>
      </c>
      <c r="H249" s="79" t="s">
        <v>565</v>
      </c>
      <c r="I249" s="12" t="s">
        <v>45</v>
      </c>
      <c r="J249" s="12" t="s">
        <v>19</v>
      </c>
      <c r="K249" s="167" t="s">
        <v>186</v>
      </c>
      <c r="L249" s="12">
        <v>100</v>
      </c>
      <c r="M249" s="12">
        <v>90</v>
      </c>
      <c r="N249" s="12">
        <v>90</v>
      </c>
      <c r="O249" s="12">
        <v>100</v>
      </c>
      <c r="P249" s="12">
        <v>87</v>
      </c>
      <c r="Q249" s="12">
        <v>87</v>
      </c>
      <c r="R249" s="12">
        <v>1</v>
      </c>
    </row>
    <row r="250" spans="1:18" ht="15" customHeight="1" x14ac:dyDescent="0.25">
      <c r="A250" s="12">
        <v>2016</v>
      </c>
      <c r="B250" s="84" t="s">
        <v>1009</v>
      </c>
      <c r="C250" s="10" t="s">
        <v>81</v>
      </c>
      <c r="D250" s="10" t="s">
        <v>550</v>
      </c>
      <c r="E250" s="10" t="s">
        <v>161</v>
      </c>
      <c r="F250" s="79" t="s">
        <v>163</v>
      </c>
      <c r="G250" s="12" t="s">
        <v>1145</v>
      </c>
      <c r="H250" s="79" t="s">
        <v>162</v>
      </c>
      <c r="I250" s="12" t="s">
        <v>22</v>
      </c>
      <c r="J250" s="12" t="s">
        <v>19</v>
      </c>
      <c r="K250" s="167" t="s">
        <v>186</v>
      </c>
      <c r="L250" s="12" t="s">
        <v>1146</v>
      </c>
      <c r="M250" s="12" t="s">
        <v>1181</v>
      </c>
      <c r="N250" s="12" t="s">
        <v>1182</v>
      </c>
      <c r="O250" s="12">
        <v>0.52</v>
      </c>
      <c r="P250" s="117">
        <v>99481.58</v>
      </c>
      <c r="Q250" s="117">
        <v>19121801.039999999</v>
      </c>
      <c r="R250" s="12">
        <v>1</v>
      </c>
    </row>
    <row r="251" spans="1:18" ht="15" customHeight="1" x14ac:dyDescent="0.25">
      <c r="A251" s="12">
        <v>2016</v>
      </c>
      <c r="B251" s="84" t="s">
        <v>1009</v>
      </c>
      <c r="C251" s="10" t="s">
        <v>81</v>
      </c>
      <c r="D251" s="10" t="s">
        <v>550</v>
      </c>
      <c r="E251" s="10" t="s">
        <v>561</v>
      </c>
      <c r="F251" s="79" t="s">
        <v>563</v>
      </c>
      <c r="G251" s="12" t="s">
        <v>1015</v>
      </c>
      <c r="H251" s="79" t="s">
        <v>562</v>
      </c>
      <c r="I251" s="12" t="s">
        <v>45</v>
      </c>
      <c r="J251" s="12" t="s">
        <v>19</v>
      </c>
      <c r="K251" s="167" t="s">
        <v>186</v>
      </c>
      <c r="L251" s="12" t="s">
        <v>1017</v>
      </c>
      <c r="M251" s="12" t="s">
        <v>1189</v>
      </c>
      <c r="N251" s="12" t="s">
        <v>1189</v>
      </c>
      <c r="O251" s="12">
        <v>100</v>
      </c>
      <c r="P251" s="12">
        <v>40</v>
      </c>
      <c r="Q251" s="12">
        <v>40</v>
      </c>
      <c r="R251" s="12">
        <v>1</v>
      </c>
    </row>
    <row r="252" spans="1:18" ht="15" customHeight="1" x14ac:dyDescent="0.25">
      <c r="A252" s="12">
        <v>2016</v>
      </c>
      <c r="B252" s="84" t="s">
        <v>1009</v>
      </c>
      <c r="C252" s="10" t="s">
        <v>81</v>
      </c>
      <c r="D252" s="10" t="s">
        <v>550</v>
      </c>
      <c r="E252" s="10" t="s">
        <v>557</v>
      </c>
      <c r="F252" s="79" t="s">
        <v>559</v>
      </c>
      <c r="G252" s="12" t="s">
        <v>1089</v>
      </c>
      <c r="H252" s="79" t="s">
        <v>558</v>
      </c>
      <c r="I252" s="12" t="s">
        <v>22</v>
      </c>
      <c r="J252" s="12" t="s">
        <v>19</v>
      </c>
      <c r="K252" s="167" t="s">
        <v>186</v>
      </c>
      <c r="L252" s="12" t="s">
        <v>1017</v>
      </c>
      <c r="M252" s="12" t="s">
        <v>1190</v>
      </c>
      <c r="N252" s="12" t="s">
        <v>1190</v>
      </c>
      <c r="O252" s="12">
        <v>100</v>
      </c>
      <c r="P252" s="12">
        <v>6</v>
      </c>
      <c r="Q252" s="12">
        <v>6</v>
      </c>
      <c r="R252" s="12">
        <v>1</v>
      </c>
    </row>
    <row r="253" spans="1:18" ht="15" customHeight="1" x14ac:dyDescent="0.25">
      <c r="A253" s="12">
        <v>2016</v>
      </c>
      <c r="B253" s="84" t="s">
        <v>1009</v>
      </c>
      <c r="C253" s="10" t="s">
        <v>81</v>
      </c>
      <c r="D253" s="10" t="s">
        <v>550</v>
      </c>
      <c r="E253" s="10" t="s">
        <v>567</v>
      </c>
      <c r="F253" s="79" t="s">
        <v>569</v>
      </c>
      <c r="G253" s="12" t="s">
        <v>1010</v>
      </c>
      <c r="H253" s="79" t="s">
        <v>568</v>
      </c>
      <c r="I253" s="12" t="s">
        <v>37</v>
      </c>
      <c r="J253" s="12" t="s">
        <v>19</v>
      </c>
      <c r="K253" s="167" t="s">
        <v>186</v>
      </c>
      <c r="L253" s="12" t="s">
        <v>1111</v>
      </c>
      <c r="M253" s="12" t="s">
        <v>1018</v>
      </c>
      <c r="N253" s="12" t="s">
        <v>1045</v>
      </c>
      <c r="O253" s="12">
        <v>16.7</v>
      </c>
      <c r="P253" s="12">
        <v>7</v>
      </c>
      <c r="Q253" s="12">
        <v>6</v>
      </c>
      <c r="R253" s="12">
        <v>1</v>
      </c>
    </row>
    <row r="254" spans="1:18" ht="15" customHeight="1" x14ac:dyDescent="0.25">
      <c r="A254" s="12">
        <v>2016</v>
      </c>
      <c r="B254" s="84" t="s">
        <v>1009</v>
      </c>
      <c r="C254" s="10" t="s">
        <v>81</v>
      </c>
      <c r="D254" s="10" t="s">
        <v>550</v>
      </c>
      <c r="E254" s="10" t="s">
        <v>570</v>
      </c>
      <c r="F254" s="79" t="s">
        <v>572</v>
      </c>
      <c r="G254" s="12" t="s">
        <v>1025</v>
      </c>
      <c r="H254" s="79" t="s">
        <v>571</v>
      </c>
      <c r="I254" s="12" t="s">
        <v>22</v>
      </c>
      <c r="J254" s="12" t="s">
        <v>1141</v>
      </c>
      <c r="K254" s="167" t="s">
        <v>186</v>
      </c>
      <c r="L254" s="12" t="s">
        <v>1191</v>
      </c>
      <c r="M254" s="12" t="s">
        <v>1192</v>
      </c>
      <c r="N254" s="12" t="s">
        <v>1190</v>
      </c>
      <c r="O254" s="12">
        <v>44.5</v>
      </c>
      <c r="P254" s="12">
        <v>267</v>
      </c>
      <c r="Q254" s="12">
        <v>6</v>
      </c>
      <c r="R254" s="12">
        <v>1</v>
      </c>
    </row>
    <row r="255" spans="1:18" ht="15" customHeight="1" x14ac:dyDescent="0.25">
      <c r="A255" s="12">
        <v>2016</v>
      </c>
      <c r="B255" s="84" t="s">
        <v>1009</v>
      </c>
      <c r="C255" s="10" t="s">
        <v>81</v>
      </c>
      <c r="D255" s="10" t="s">
        <v>550</v>
      </c>
      <c r="E255" s="10" t="s">
        <v>554</v>
      </c>
      <c r="F255" s="79" t="s">
        <v>556</v>
      </c>
      <c r="G255" s="12" t="s">
        <v>1036</v>
      </c>
      <c r="H255" s="79" t="s">
        <v>555</v>
      </c>
      <c r="I255" s="12" t="s">
        <v>22</v>
      </c>
      <c r="J255" s="12" t="s">
        <v>19</v>
      </c>
      <c r="K255" s="167" t="s">
        <v>186</v>
      </c>
      <c r="L255" s="12" t="s">
        <v>1190</v>
      </c>
      <c r="M255" s="12" t="s">
        <v>1193</v>
      </c>
      <c r="N255" s="12" t="s">
        <v>1194</v>
      </c>
      <c r="O255" s="12">
        <v>8</v>
      </c>
      <c r="P255" s="12">
        <v>24757</v>
      </c>
      <c r="Q255" s="12">
        <v>22751</v>
      </c>
      <c r="R255" s="12">
        <v>1</v>
      </c>
    </row>
    <row r="256" spans="1:18" ht="15" customHeight="1" x14ac:dyDescent="0.25">
      <c r="A256" s="12">
        <v>2016</v>
      </c>
      <c r="B256" s="84" t="s">
        <v>1009</v>
      </c>
      <c r="C256" s="10" t="s">
        <v>81</v>
      </c>
      <c r="D256" s="10" t="s">
        <v>550</v>
      </c>
      <c r="E256" s="10" t="s">
        <v>297</v>
      </c>
      <c r="F256" s="79" t="s">
        <v>551</v>
      </c>
      <c r="G256" s="12" t="s">
        <v>1055</v>
      </c>
      <c r="H256" s="79" t="s">
        <v>298</v>
      </c>
      <c r="I256" s="12" t="s">
        <v>22</v>
      </c>
      <c r="J256" s="12" t="s">
        <v>19</v>
      </c>
      <c r="K256" s="167" t="s">
        <v>186</v>
      </c>
      <c r="L256" s="12" t="s">
        <v>1195</v>
      </c>
      <c r="M256" s="12" t="s">
        <v>1196</v>
      </c>
      <c r="N256" s="12" t="s">
        <v>1197</v>
      </c>
      <c r="O256" s="12">
        <v>45.45</v>
      </c>
      <c r="P256" s="12">
        <v>5</v>
      </c>
      <c r="Q256" s="12">
        <v>11</v>
      </c>
      <c r="R256" s="12">
        <v>1</v>
      </c>
    </row>
    <row r="257" spans="1:18" ht="15" customHeight="1" x14ac:dyDescent="0.25">
      <c r="A257" s="12">
        <v>2016</v>
      </c>
      <c r="B257" s="84" t="s">
        <v>1009</v>
      </c>
      <c r="C257" s="10" t="s">
        <v>81</v>
      </c>
      <c r="D257" s="10" t="s">
        <v>550</v>
      </c>
      <c r="E257" s="10" t="s">
        <v>300</v>
      </c>
      <c r="F257" s="79" t="s">
        <v>553</v>
      </c>
      <c r="G257" s="12" t="s">
        <v>1022</v>
      </c>
      <c r="H257" s="79" t="s">
        <v>552</v>
      </c>
      <c r="I257" s="12" t="s">
        <v>22</v>
      </c>
      <c r="J257" s="12" t="s">
        <v>19</v>
      </c>
      <c r="K257" s="167" t="s">
        <v>186</v>
      </c>
      <c r="L257" s="12" t="s">
        <v>1115</v>
      </c>
      <c r="M257" s="12" t="s">
        <v>1196</v>
      </c>
      <c r="N257" s="12" t="s">
        <v>1018</v>
      </c>
      <c r="O257" s="12">
        <v>100</v>
      </c>
      <c r="P257" s="12">
        <v>10</v>
      </c>
      <c r="Q257" s="12">
        <v>10</v>
      </c>
      <c r="R257" s="12">
        <v>1</v>
      </c>
    </row>
    <row r="258" spans="1:18" ht="15" customHeight="1" x14ac:dyDescent="0.25">
      <c r="A258" s="12">
        <v>2016</v>
      </c>
      <c r="B258" s="84" t="s">
        <v>1009</v>
      </c>
      <c r="C258" s="10" t="s">
        <v>81</v>
      </c>
      <c r="D258" s="10" t="s">
        <v>550</v>
      </c>
      <c r="E258" s="10" t="s">
        <v>41</v>
      </c>
      <c r="F258" s="79" t="s">
        <v>43</v>
      </c>
      <c r="G258" s="12" t="s">
        <v>1029</v>
      </c>
      <c r="H258" s="79" t="s">
        <v>560</v>
      </c>
      <c r="I258" s="12" t="s">
        <v>22</v>
      </c>
      <c r="J258" s="12" t="s">
        <v>19</v>
      </c>
      <c r="K258" s="167" t="s">
        <v>186</v>
      </c>
      <c r="L258" s="12" t="s">
        <v>1069</v>
      </c>
      <c r="M258" s="12" t="s">
        <v>1198</v>
      </c>
      <c r="N258" s="12" t="s">
        <v>1094</v>
      </c>
      <c r="O258" s="12">
        <v>65</v>
      </c>
      <c r="P258" s="12">
        <v>1300</v>
      </c>
      <c r="Q258" s="12">
        <v>2000</v>
      </c>
      <c r="R258" s="12">
        <v>1</v>
      </c>
    </row>
    <row r="259" spans="1:18" ht="15" customHeight="1" x14ac:dyDescent="0.25">
      <c r="A259" s="12">
        <v>2016</v>
      </c>
      <c r="B259" s="84" t="s">
        <v>1009</v>
      </c>
      <c r="C259" s="10" t="s">
        <v>111</v>
      </c>
      <c r="D259" s="10" t="s">
        <v>112</v>
      </c>
      <c r="E259" s="10" t="s">
        <v>591</v>
      </c>
      <c r="F259" s="79" t="s">
        <v>593</v>
      </c>
      <c r="G259" s="12" t="s">
        <v>1089</v>
      </c>
      <c r="H259" s="79" t="s">
        <v>592</v>
      </c>
      <c r="I259" s="12" t="s">
        <v>37</v>
      </c>
      <c r="J259" s="12" t="s">
        <v>1023</v>
      </c>
      <c r="K259" s="167" t="s">
        <v>186</v>
      </c>
      <c r="L259" s="118">
        <v>4.3</v>
      </c>
      <c r="M259" s="118">
        <v>1100</v>
      </c>
      <c r="N259" s="118">
        <v>1055</v>
      </c>
      <c r="O259" s="12">
        <v>7.2</v>
      </c>
      <c r="P259" s="12">
        <v>1550</v>
      </c>
      <c r="Q259" s="12">
        <v>1446</v>
      </c>
      <c r="R259" s="12">
        <v>1</v>
      </c>
    </row>
    <row r="260" spans="1:18" ht="15" customHeight="1" x14ac:dyDescent="0.25">
      <c r="A260" s="12">
        <v>2016</v>
      </c>
      <c r="B260" s="84" t="s">
        <v>1009</v>
      </c>
      <c r="C260" s="10" t="s">
        <v>111</v>
      </c>
      <c r="D260" s="10" t="s">
        <v>112</v>
      </c>
      <c r="E260" s="10" t="s">
        <v>588</v>
      </c>
      <c r="F260" s="79" t="s">
        <v>590</v>
      </c>
      <c r="G260" s="12" t="s">
        <v>1029</v>
      </c>
      <c r="H260" s="79" t="s">
        <v>589</v>
      </c>
      <c r="I260" s="12" t="s">
        <v>45</v>
      </c>
      <c r="J260" s="12" t="s">
        <v>19</v>
      </c>
      <c r="K260" s="167" t="s">
        <v>186</v>
      </c>
      <c r="L260" s="118">
        <v>5.3</v>
      </c>
      <c r="M260" s="118">
        <v>60813</v>
      </c>
      <c r="N260" s="118">
        <v>57733</v>
      </c>
      <c r="O260" s="12">
        <v>2.2000000000000002</v>
      </c>
      <c r="P260" s="12">
        <v>58990</v>
      </c>
      <c r="Q260" s="12">
        <v>57733</v>
      </c>
      <c r="R260" s="12">
        <v>1</v>
      </c>
    </row>
    <row r="261" spans="1:18" ht="15" customHeight="1" x14ac:dyDescent="0.25">
      <c r="A261" s="12">
        <v>2016</v>
      </c>
      <c r="B261" s="84" t="s">
        <v>1009</v>
      </c>
      <c r="C261" s="10" t="s">
        <v>111</v>
      </c>
      <c r="D261" s="10" t="s">
        <v>112</v>
      </c>
      <c r="E261" s="10" t="s">
        <v>579</v>
      </c>
      <c r="F261" s="79" t="s">
        <v>581</v>
      </c>
      <c r="G261" s="12" t="s">
        <v>1083</v>
      </c>
      <c r="H261" s="79" t="s">
        <v>580</v>
      </c>
      <c r="I261" s="12" t="s">
        <v>37</v>
      </c>
      <c r="J261" s="12" t="s">
        <v>1023</v>
      </c>
      <c r="K261" s="167" t="s">
        <v>186</v>
      </c>
      <c r="L261" s="12">
        <v>8.3000000000000007</v>
      </c>
      <c r="M261" s="12">
        <v>104</v>
      </c>
      <c r="N261" s="12">
        <v>96</v>
      </c>
      <c r="O261" s="12">
        <v>8.3000000000000007</v>
      </c>
      <c r="P261" s="12">
        <v>104</v>
      </c>
      <c r="Q261" s="12">
        <v>96</v>
      </c>
      <c r="R261" s="12">
        <v>1</v>
      </c>
    </row>
    <row r="262" spans="1:18" ht="15" customHeight="1" x14ac:dyDescent="0.25">
      <c r="A262" s="12">
        <v>2016</v>
      </c>
      <c r="B262" s="84" t="s">
        <v>1009</v>
      </c>
      <c r="C262" s="10" t="s">
        <v>111</v>
      </c>
      <c r="D262" s="10" t="s">
        <v>112</v>
      </c>
      <c r="E262" s="10" t="s">
        <v>582</v>
      </c>
      <c r="F262" s="79" t="s">
        <v>584</v>
      </c>
      <c r="G262" s="12" t="s">
        <v>1022</v>
      </c>
      <c r="H262" s="79" t="s">
        <v>583</v>
      </c>
      <c r="I262" s="12" t="s">
        <v>37</v>
      </c>
      <c r="J262" s="12" t="s">
        <v>1023</v>
      </c>
      <c r="K262" s="167" t="s">
        <v>186</v>
      </c>
      <c r="L262" s="118">
        <v>8.8000000000000007</v>
      </c>
      <c r="M262" s="118">
        <v>2100</v>
      </c>
      <c r="N262" s="118">
        <v>1931</v>
      </c>
      <c r="O262" s="12">
        <v>7.1</v>
      </c>
      <c r="P262" s="12">
        <v>2069</v>
      </c>
      <c r="Q262" s="12">
        <v>1931</v>
      </c>
      <c r="R262" s="12">
        <v>1</v>
      </c>
    </row>
    <row r="263" spans="1:18" ht="15" customHeight="1" x14ac:dyDescent="0.25">
      <c r="A263" s="12">
        <v>2016</v>
      </c>
      <c r="B263" s="84" t="s">
        <v>1009</v>
      </c>
      <c r="C263" s="10" t="s">
        <v>111</v>
      </c>
      <c r="D263" s="10" t="s">
        <v>112</v>
      </c>
      <c r="E263" s="10" t="s">
        <v>573</v>
      </c>
      <c r="F263" s="79" t="s">
        <v>575</v>
      </c>
      <c r="G263" s="12" t="s">
        <v>1055</v>
      </c>
      <c r="H263" s="79" t="s">
        <v>574</v>
      </c>
      <c r="I263" s="12" t="s">
        <v>37</v>
      </c>
      <c r="J263" s="12" t="s">
        <v>19</v>
      </c>
      <c r="K263" s="167" t="s">
        <v>186</v>
      </c>
      <c r="L263" s="118">
        <v>18.399999999999999</v>
      </c>
      <c r="M263" s="118">
        <v>15000</v>
      </c>
      <c r="N263" s="118">
        <v>12672</v>
      </c>
      <c r="O263" s="12">
        <v>19</v>
      </c>
      <c r="P263" s="12">
        <v>15083</v>
      </c>
      <c r="Q263" s="12">
        <v>12672</v>
      </c>
      <c r="R263" s="12">
        <v>1</v>
      </c>
    </row>
    <row r="264" spans="1:18" ht="15" customHeight="1" x14ac:dyDescent="0.25">
      <c r="A264" s="12">
        <v>2016</v>
      </c>
      <c r="B264" s="84" t="s">
        <v>1009</v>
      </c>
      <c r="C264" s="10" t="s">
        <v>111</v>
      </c>
      <c r="D264" s="10" t="s">
        <v>112</v>
      </c>
      <c r="E264" s="10" t="s">
        <v>585</v>
      </c>
      <c r="F264" s="79" t="s">
        <v>587</v>
      </c>
      <c r="G264" s="12" t="s">
        <v>1036</v>
      </c>
      <c r="H264" s="79" t="s">
        <v>586</v>
      </c>
      <c r="I264" s="12" t="s">
        <v>45</v>
      </c>
      <c r="J264" s="12" t="s">
        <v>19</v>
      </c>
      <c r="K264" s="167" t="s">
        <v>186</v>
      </c>
      <c r="L264" s="118">
        <v>87.3</v>
      </c>
      <c r="M264" s="118">
        <v>29000</v>
      </c>
      <c r="N264" s="118">
        <v>33200</v>
      </c>
      <c r="O264" s="12">
        <v>89.8</v>
      </c>
      <c r="P264" s="12">
        <v>31733</v>
      </c>
      <c r="Q264" s="12">
        <v>35332</v>
      </c>
      <c r="R264" s="12">
        <v>1</v>
      </c>
    </row>
    <row r="265" spans="1:18" ht="15" customHeight="1" x14ac:dyDescent="0.25">
      <c r="A265" s="12">
        <v>2016</v>
      </c>
      <c r="B265" s="84" t="s">
        <v>1009</v>
      </c>
      <c r="C265" s="10" t="s">
        <v>111</v>
      </c>
      <c r="D265" s="10" t="s">
        <v>112</v>
      </c>
      <c r="E265" s="10" t="s">
        <v>605</v>
      </c>
      <c r="F265" s="79" t="s">
        <v>607</v>
      </c>
      <c r="G265" s="12" t="s">
        <v>1010</v>
      </c>
      <c r="H265" s="79" t="s">
        <v>606</v>
      </c>
      <c r="I265" s="12" t="s">
        <v>45</v>
      </c>
      <c r="J265" s="12" t="s">
        <v>19</v>
      </c>
      <c r="K265" s="167" t="s">
        <v>186</v>
      </c>
      <c r="L265" s="12">
        <v>100</v>
      </c>
      <c r="M265" s="12">
        <v>33200</v>
      </c>
      <c r="N265" s="12">
        <v>33200</v>
      </c>
      <c r="O265" s="12">
        <v>100</v>
      </c>
      <c r="P265" s="12">
        <v>35332</v>
      </c>
      <c r="Q265" s="12">
        <v>35332</v>
      </c>
      <c r="R265" s="12">
        <v>1</v>
      </c>
    </row>
    <row r="266" spans="1:18" ht="15" customHeight="1" x14ac:dyDescent="0.25">
      <c r="A266" s="12">
        <v>2016</v>
      </c>
      <c r="B266" s="84" t="s">
        <v>1009</v>
      </c>
      <c r="C266" s="10" t="s">
        <v>111</v>
      </c>
      <c r="D266" s="10" t="s">
        <v>112</v>
      </c>
      <c r="E266" s="10" t="s">
        <v>531</v>
      </c>
      <c r="F266" s="79" t="s">
        <v>598</v>
      </c>
      <c r="G266" s="12" t="s">
        <v>1025</v>
      </c>
      <c r="H266" s="79" t="s">
        <v>597</v>
      </c>
      <c r="I266" s="12" t="s">
        <v>45</v>
      </c>
      <c r="J266" s="12" t="s">
        <v>19</v>
      </c>
      <c r="K266" s="167" t="s">
        <v>186</v>
      </c>
      <c r="L266" s="118">
        <v>100</v>
      </c>
      <c r="M266" s="118">
        <v>60813</v>
      </c>
      <c r="N266" s="118">
        <v>60813</v>
      </c>
      <c r="O266" s="12">
        <v>100</v>
      </c>
      <c r="P266" s="12">
        <v>58990</v>
      </c>
      <c r="Q266" s="12">
        <v>58990</v>
      </c>
      <c r="R266" s="12">
        <v>1</v>
      </c>
    </row>
    <row r="267" spans="1:18" ht="15" customHeight="1" x14ac:dyDescent="0.25">
      <c r="A267" s="12">
        <v>2016</v>
      </c>
      <c r="B267" s="84" t="s">
        <v>1009</v>
      </c>
      <c r="C267" s="10" t="s">
        <v>111</v>
      </c>
      <c r="D267" s="10" t="s">
        <v>112</v>
      </c>
      <c r="E267" s="10" t="s">
        <v>599</v>
      </c>
      <c r="F267" s="79" t="s">
        <v>601</v>
      </c>
      <c r="G267" s="12" t="s">
        <v>1027</v>
      </c>
      <c r="H267" s="79" t="s">
        <v>600</v>
      </c>
      <c r="I267" s="12" t="s">
        <v>45</v>
      </c>
      <c r="J267" s="12" t="s">
        <v>19</v>
      </c>
      <c r="K267" s="167" t="s">
        <v>186</v>
      </c>
      <c r="L267" s="118">
        <v>100</v>
      </c>
      <c r="M267" s="118">
        <v>29000</v>
      </c>
      <c r="N267" s="118">
        <v>29000</v>
      </c>
      <c r="O267" s="12">
        <v>100</v>
      </c>
      <c r="P267" s="12">
        <v>31733</v>
      </c>
      <c r="Q267" s="12">
        <v>31733</v>
      </c>
      <c r="R267" s="12">
        <v>1</v>
      </c>
    </row>
    <row r="268" spans="1:18" ht="15" customHeight="1" x14ac:dyDescent="0.25">
      <c r="A268" s="12">
        <v>2016</v>
      </c>
      <c r="B268" s="84" t="s">
        <v>1009</v>
      </c>
      <c r="C268" s="10" t="s">
        <v>111</v>
      </c>
      <c r="D268" s="10" t="s">
        <v>112</v>
      </c>
      <c r="E268" s="10" t="s">
        <v>594</v>
      </c>
      <c r="F268" s="79" t="s">
        <v>596</v>
      </c>
      <c r="G268" s="12" t="s">
        <v>1015</v>
      </c>
      <c r="H268" s="79" t="s">
        <v>595</v>
      </c>
      <c r="I268" s="12" t="s">
        <v>45</v>
      </c>
      <c r="J268" s="12" t="s">
        <v>19</v>
      </c>
      <c r="K268" s="167" t="s">
        <v>186</v>
      </c>
      <c r="L268" s="12" t="s">
        <v>1017</v>
      </c>
      <c r="M268" s="118">
        <v>74</v>
      </c>
      <c r="N268" s="118">
        <v>74</v>
      </c>
      <c r="O268" s="12">
        <v>100</v>
      </c>
      <c r="P268" s="12">
        <v>74</v>
      </c>
      <c r="Q268" s="12">
        <v>74</v>
      </c>
      <c r="R268" s="12">
        <v>1</v>
      </c>
    </row>
    <row r="269" spans="1:18" ht="15" customHeight="1" x14ac:dyDescent="0.25">
      <c r="A269" s="12">
        <v>2016</v>
      </c>
      <c r="B269" s="84" t="s">
        <v>1009</v>
      </c>
      <c r="C269" s="10" t="s">
        <v>111</v>
      </c>
      <c r="D269" s="10" t="s">
        <v>112</v>
      </c>
      <c r="E269" s="10" t="s">
        <v>576</v>
      </c>
      <c r="F269" s="79" t="s">
        <v>578</v>
      </c>
      <c r="G269" s="12" t="s">
        <v>1079</v>
      </c>
      <c r="H269" s="79" t="s">
        <v>577</v>
      </c>
      <c r="I269" s="12" t="s">
        <v>37</v>
      </c>
      <c r="J269" s="12" t="s">
        <v>1023</v>
      </c>
      <c r="K269" s="167" t="s">
        <v>186</v>
      </c>
      <c r="L269" s="12" t="s">
        <v>1199</v>
      </c>
      <c r="M269" s="12" t="s">
        <v>1200</v>
      </c>
      <c r="N269" s="12" t="s">
        <v>1201</v>
      </c>
      <c r="O269" s="12">
        <v>10.3</v>
      </c>
      <c r="P269" s="12">
        <v>1534</v>
      </c>
      <c r="Q269" s="12">
        <v>1391</v>
      </c>
      <c r="R269" s="12">
        <v>1</v>
      </c>
    </row>
    <row r="270" spans="1:18" ht="15" customHeight="1" x14ac:dyDescent="0.25">
      <c r="A270" s="12">
        <v>2016</v>
      </c>
      <c r="B270" s="84" t="s">
        <v>1009</v>
      </c>
      <c r="C270" s="10" t="s">
        <v>111</v>
      </c>
      <c r="D270" s="10" t="s">
        <v>112</v>
      </c>
      <c r="E270" s="10" t="s">
        <v>602</v>
      </c>
      <c r="F270" s="79" t="s">
        <v>604</v>
      </c>
      <c r="G270" s="12" t="s">
        <v>1016</v>
      </c>
      <c r="H270" s="79" t="s">
        <v>603</v>
      </c>
      <c r="I270" s="12" t="s">
        <v>37</v>
      </c>
      <c r="J270" s="12" t="s">
        <v>19</v>
      </c>
      <c r="K270" s="167" t="s">
        <v>186</v>
      </c>
      <c r="L270" s="12" t="s">
        <v>1202</v>
      </c>
      <c r="M270" s="12" t="s">
        <v>1203</v>
      </c>
      <c r="N270" s="12" t="s">
        <v>1204</v>
      </c>
      <c r="O270" s="12">
        <v>83.2</v>
      </c>
      <c r="P270" s="12">
        <v>1571</v>
      </c>
      <c r="Q270" s="12">
        <v>1888</v>
      </c>
      <c r="R270" s="12">
        <v>1</v>
      </c>
    </row>
    <row r="271" spans="1:18" ht="15" customHeight="1" x14ac:dyDescent="0.25">
      <c r="A271" s="12">
        <v>2016</v>
      </c>
      <c r="B271" s="84" t="s">
        <v>1009</v>
      </c>
      <c r="C271" s="10" t="s">
        <v>113</v>
      </c>
      <c r="D271" s="10" t="s">
        <v>114</v>
      </c>
      <c r="E271" s="10" t="s">
        <v>161</v>
      </c>
      <c r="F271" s="79" t="s">
        <v>163</v>
      </c>
      <c r="G271" s="12" t="s">
        <v>1145</v>
      </c>
      <c r="H271" s="79" t="s">
        <v>162</v>
      </c>
      <c r="I271" s="12" t="s">
        <v>22</v>
      </c>
      <c r="J271" s="12" t="s">
        <v>19</v>
      </c>
      <c r="K271" s="167" t="s">
        <v>186</v>
      </c>
      <c r="L271" s="12" t="s">
        <v>1146</v>
      </c>
      <c r="M271" s="12" t="s">
        <v>1147</v>
      </c>
      <c r="N271" s="12" t="s">
        <v>1148</v>
      </c>
      <c r="O271" s="12">
        <v>0.52</v>
      </c>
      <c r="P271" s="117">
        <v>99481.58</v>
      </c>
      <c r="Q271" s="117">
        <v>19121801.039999999</v>
      </c>
      <c r="R271" s="12">
        <v>1</v>
      </c>
    </row>
    <row r="272" spans="1:18" ht="15" customHeight="1" x14ac:dyDescent="0.25">
      <c r="A272" s="12">
        <v>2016</v>
      </c>
      <c r="B272" s="84" t="s">
        <v>1009</v>
      </c>
      <c r="C272" s="10" t="s">
        <v>113</v>
      </c>
      <c r="D272" s="10" t="s">
        <v>114</v>
      </c>
      <c r="E272" s="10" t="s">
        <v>619</v>
      </c>
      <c r="F272" s="79" t="s">
        <v>620</v>
      </c>
      <c r="G272" s="10" t="s">
        <v>1015</v>
      </c>
      <c r="H272" s="79" t="s">
        <v>619</v>
      </c>
      <c r="I272" s="10" t="s">
        <v>22</v>
      </c>
      <c r="J272" s="12" t="s">
        <v>19</v>
      </c>
      <c r="K272" s="167" t="s">
        <v>186</v>
      </c>
      <c r="L272" s="12" t="s">
        <v>1017</v>
      </c>
      <c r="M272" s="12" t="s">
        <v>1205</v>
      </c>
      <c r="N272" s="12" t="s">
        <v>1205</v>
      </c>
      <c r="O272" s="12">
        <v>100</v>
      </c>
      <c r="P272" s="12">
        <v>12233</v>
      </c>
      <c r="Q272" s="12">
        <v>12233</v>
      </c>
      <c r="R272" s="12">
        <v>1</v>
      </c>
    </row>
    <row r="273" spans="1:18" ht="15" customHeight="1" x14ac:dyDescent="0.25">
      <c r="A273" s="12">
        <v>2016</v>
      </c>
      <c r="B273" s="84" t="s">
        <v>1009</v>
      </c>
      <c r="C273" s="10" t="s">
        <v>113</v>
      </c>
      <c r="D273" s="10" t="s">
        <v>114</v>
      </c>
      <c r="E273" s="10" t="s">
        <v>623</v>
      </c>
      <c r="F273" s="79" t="s">
        <v>624</v>
      </c>
      <c r="G273" s="12" t="s">
        <v>1010</v>
      </c>
      <c r="H273" s="79" t="s">
        <v>623</v>
      </c>
      <c r="I273" s="12" t="s">
        <v>45</v>
      </c>
      <c r="J273" s="12" t="s">
        <v>19</v>
      </c>
      <c r="K273" s="167" t="s">
        <v>186</v>
      </c>
      <c r="L273" s="12" t="s">
        <v>1017</v>
      </c>
      <c r="M273" s="12" t="s">
        <v>1206</v>
      </c>
      <c r="N273" s="12" t="s">
        <v>1206</v>
      </c>
      <c r="O273" s="12">
        <v>100</v>
      </c>
      <c r="P273" s="12">
        <v>1111</v>
      </c>
      <c r="Q273" s="12">
        <v>1111</v>
      </c>
      <c r="R273" s="12">
        <v>1</v>
      </c>
    </row>
    <row r="274" spans="1:18" ht="15" customHeight="1" x14ac:dyDescent="0.25">
      <c r="A274" s="12">
        <v>2016</v>
      </c>
      <c r="B274" s="84" t="s">
        <v>1009</v>
      </c>
      <c r="C274" s="10" t="s">
        <v>113</v>
      </c>
      <c r="D274" s="10" t="s">
        <v>114</v>
      </c>
      <c r="E274" s="10" t="s">
        <v>613</v>
      </c>
      <c r="F274" s="79" t="s">
        <v>615</v>
      </c>
      <c r="G274" s="12" t="s">
        <v>1022</v>
      </c>
      <c r="H274" s="79" t="s">
        <v>614</v>
      </c>
      <c r="I274" s="12" t="s">
        <v>45</v>
      </c>
      <c r="J274" s="12" t="s">
        <v>19</v>
      </c>
      <c r="K274" s="167" t="s">
        <v>186</v>
      </c>
      <c r="L274" s="12" t="s">
        <v>1017</v>
      </c>
      <c r="M274" s="12" t="s">
        <v>1207</v>
      </c>
      <c r="N274" s="12" t="s">
        <v>1207</v>
      </c>
      <c r="O274" s="12">
        <v>100</v>
      </c>
      <c r="P274" s="12">
        <v>295665</v>
      </c>
      <c r="Q274" s="12">
        <v>295665</v>
      </c>
      <c r="R274" s="12">
        <v>1</v>
      </c>
    </row>
    <row r="275" spans="1:18" ht="15" customHeight="1" x14ac:dyDescent="0.25">
      <c r="A275" s="12">
        <v>2016</v>
      </c>
      <c r="B275" s="84" t="s">
        <v>1009</v>
      </c>
      <c r="C275" s="10" t="s">
        <v>113</v>
      </c>
      <c r="D275" s="10" t="s">
        <v>114</v>
      </c>
      <c r="E275" s="10" t="s">
        <v>361</v>
      </c>
      <c r="F275" s="79" t="s">
        <v>622</v>
      </c>
      <c r="G275" s="12" t="s">
        <v>1016</v>
      </c>
      <c r="H275" s="79" t="s">
        <v>621</v>
      </c>
      <c r="I275" s="12" t="s">
        <v>22</v>
      </c>
      <c r="J275" s="12" t="s">
        <v>19</v>
      </c>
      <c r="K275" s="167" t="s">
        <v>186</v>
      </c>
      <c r="L275" s="12" t="s">
        <v>1161</v>
      </c>
      <c r="M275" s="12" t="s">
        <v>1208</v>
      </c>
      <c r="N275" s="12" t="s">
        <v>1205</v>
      </c>
      <c r="O275" s="12">
        <v>2.79</v>
      </c>
      <c r="P275" s="12">
        <v>341</v>
      </c>
      <c r="Q275" s="12">
        <v>12233</v>
      </c>
      <c r="R275" s="12">
        <v>1</v>
      </c>
    </row>
    <row r="276" spans="1:18" ht="15" customHeight="1" x14ac:dyDescent="0.25">
      <c r="A276" s="12">
        <v>2016</v>
      </c>
      <c r="B276" s="84" t="s">
        <v>1009</v>
      </c>
      <c r="C276" s="10" t="s">
        <v>113</v>
      </c>
      <c r="D276" s="10" t="s">
        <v>114</v>
      </c>
      <c r="E276" s="10" t="s">
        <v>1209</v>
      </c>
      <c r="F276" s="79" t="s">
        <v>612</v>
      </c>
      <c r="G276" s="12" t="s">
        <v>1079</v>
      </c>
      <c r="H276" s="79" t="s">
        <v>1210</v>
      </c>
      <c r="I276" s="12" t="s">
        <v>22</v>
      </c>
      <c r="J276" s="12" t="s">
        <v>19</v>
      </c>
      <c r="K276" s="167" t="s">
        <v>186</v>
      </c>
      <c r="L276" s="12" t="s">
        <v>1211</v>
      </c>
      <c r="M276" s="12" t="s">
        <v>1212</v>
      </c>
      <c r="N276" s="12" t="s">
        <v>1213</v>
      </c>
      <c r="O276" s="12">
        <v>56.39</v>
      </c>
      <c r="P276" s="12">
        <v>3010</v>
      </c>
      <c r="Q276" s="12">
        <v>5338</v>
      </c>
      <c r="R276" s="12">
        <v>1</v>
      </c>
    </row>
    <row r="277" spans="1:18" ht="15" customHeight="1" x14ac:dyDescent="0.25">
      <c r="A277" s="12">
        <v>2016</v>
      </c>
      <c r="B277" s="84" t="s">
        <v>1009</v>
      </c>
      <c r="C277" s="10" t="s">
        <v>113</v>
      </c>
      <c r="D277" s="10" t="s">
        <v>114</v>
      </c>
      <c r="E277" s="10" t="s">
        <v>351</v>
      </c>
      <c r="F277" s="79" t="s">
        <v>609</v>
      </c>
      <c r="G277" s="12" t="s">
        <v>1055</v>
      </c>
      <c r="H277" s="79" t="s">
        <v>608</v>
      </c>
      <c r="I277" s="12" t="s">
        <v>22</v>
      </c>
      <c r="J277" s="12" t="s">
        <v>1023</v>
      </c>
      <c r="K277" s="167" t="s">
        <v>186</v>
      </c>
      <c r="L277" s="12" t="s">
        <v>1214</v>
      </c>
      <c r="M277" s="12" t="s">
        <v>1215</v>
      </c>
      <c r="N277" s="12" t="s">
        <v>1216</v>
      </c>
      <c r="O277" s="12">
        <v>7.49</v>
      </c>
      <c r="P277" s="12">
        <v>25072</v>
      </c>
      <c r="Q277" s="12">
        <v>23316</v>
      </c>
      <c r="R277" s="12">
        <v>1</v>
      </c>
    </row>
    <row r="278" spans="1:18" ht="15" customHeight="1" x14ac:dyDescent="0.25">
      <c r="A278" s="12">
        <v>2016</v>
      </c>
      <c r="B278" s="84" t="s">
        <v>1009</v>
      </c>
      <c r="C278" s="10" t="s">
        <v>113</v>
      </c>
      <c r="D278" s="10" t="s">
        <v>114</v>
      </c>
      <c r="E278" s="10" t="s">
        <v>616</v>
      </c>
      <c r="F278" s="79" t="s">
        <v>618</v>
      </c>
      <c r="G278" s="12" t="s">
        <v>1029</v>
      </c>
      <c r="H278" s="79" t="s">
        <v>1217</v>
      </c>
      <c r="I278" s="12" t="s">
        <v>22</v>
      </c>
      <c r="J278" s="12" t="s">
        <v>19</v>
      </c>
      <c r="K278" s="167" t="s">
        <v>186</v>
      </c>
      <c r="L278" s="12" t="s">
        <v>1218</v>
      </c>
      <c r="M278" s="12" t="s">
        <v>1219</v>
      </c>
      <c r="N278" s="12" t="s">
        <v>1220</v>
      </c>
      <c r="O278" s="12">
        <v>83.11</v>
      </c>
      <c r="P278" s="12">
        <v>4870</v>
      </c>
      <c r="Q278" s="12">
        <v>5860</v>
      </c>
      <c r="R278" s="12">
        <v>1</v>
      </c>
    </row>
    <row r="279" spans="1:18" ht="15" customHeight="1" x14ac:dyDescent="0.25">
      <c r="A279" s="12">
        <v>2016</v>
      </c>
      <c r="B279" s="84" t="s">
        <v>1009</v>
      </c>
      <c r="C279" s="12" t="s">
        <v>115</v>
      </c>
      <c r="D279" s="10" t="s">
        <v>625</v>
      </c>
      <c r="E279" s="10" t="s">
        <v>161</v>
      </c>
      <c r="F279" s="79" t="s">
        <v>534</v>
      </c>
      <c r="G279" s="12" t="s">
        <v>1145</v>
      </c>
      <c r="H279" s="79" t="s">
        <v>162</v>
      </c>
      <c r="I279" s="12" t="s">
        <v>22</v>
      </c>
      <c r="J279" s="12" t="s">
        <v>19</v>
      </c>
      <c r="K279" s="167" t="s">
        <v>186</v>
      </c>
      <c r="L279" s="12" t="s">
        <v>1146</v>
      </c>
      <c r="M279" s="12" t="s">
        <v>1147</v>
      </c>
      <c r="N279" s="12" t="s">
        <v>1148</v>
      </c>
      <c r="O279" s="12">
        <v>0.52</v>
      </c>
      <c r="P279" s="117">
        <v>99481.58</v>
      </c>
      <c r="Q279" s="117">
        <v>19121801.039999999</v>
      </c>
      <c r="R279" s="12">
        <v>1</v>
      </c>
    </row>
    <row r="280" spans="1:18" ht="15" customHeight="1" x14ac:dyDescent="0.25">
      <c r="A280" s="12">
        <v>2016</v>
      </c>
      <c r="B280" s="84" t="s">
        <v>1009</v>
      </c>
      <c r="C280" s="12" t="s">
        <v>115</v>
      </c>
      <c r="D280" s="10" t="s">
        <v>625</v>
      </c>
      <c r="E280" s="10" t="s">
        <v>369</v>
      </c>
      <c r="F280" s="79" t="s">
        <v>371</v>
      </c>
      <c r="G280" s="12" t="s">
        <v>1022</v>
      </c>
      <c r="H280" s="79" t="s">
        <v>629</v>
      </c>
      <c r="I280" s="12" t="s">
        <v>22</v>
      </c>
      <c r="J280" s="12" t="s">
        <v>19</v>
      </c>
      <c r="K280" s="167" t="s">
        <v>186</v>
      </c>
      <c r="L280" s="12" t="s">
        <v>1221</v>
      </c>
      <c r="M280" s="12" t="s">
        <v>1222</v>
      </c>
      <c r="N280" s="12" t="s">
        <v>1223</v>
      </c>
      <c r="O280" s="110">
        <f>P280/Q280*100</f>
        <v>88.96620278330019</v>
      </c>
      <c r="P280" s="12">
        <v>895</v>
      </c>
      <c r="Q280" s="12">
        <v>1006</v>
      </c>
      <c r="R280" s="12">
        <v>1</v>
      </c>
    </row>
    <row r="281" spans="1:18" ht="15" customHeight="1" x14ac:dyDescent="0.25">
      <c r="A281" s="12">
        <v>2016</v>
      </c>
      <c r="B281" s="84" t="s">
        <v>1009</v>
      </c>
      <c r="C281" s="12" t="s">
        <v>115</v>
      </c>
      <c r="D281" s="10" t="s">
        <v>625</v>
      </c>
      <c r="E281" s="10" t="s">
        <v>632</v>
      </c>
      <c r="F281" s="79" t="s">
        <v>634</v>
      </c>
      <c r="G281" s="12" t="s">
        <v>1010</v>
      </c>
      <c r="H281" s="79" t="s">
        <v>633</v>
      </c>
      <c r="I281" s="12" t="s">
        <v>22</v>
      </c>
      <c r="J281" s="12" t="s">
        <v>19</v>
      </c>
      <c r="K281" s="167" t="s">
        <v>186</v>
      </c>
      <c r="L281" s="12" t="s">
        <v>1224</v>
      </c>
      <c r="M281" s="12" t="s">
        <v>1118</v>
      </c>
      <c r="N281" s="12" t="s">
        <v>1225</v>
      </c>
      <c r="O281" s="12">
        <v>73.53</v>
      </c>
      <c r="P281" s="12">
        <v>25</v>
      </c>
      <c r="Q281" s="12">
        <v>34</v>
      </c>
      <c r="R281" s="12">
        <v>1</v>
      </c>
    </row>
    <row r="282" spans="1:18" ht="15" customHeight="1" x14ac:dyDescent="0.25">
      <c r="A282" s="12">
        <v>2016</v>
      </c>
      <c r="B282" s="84" t="s">
        <v>1009</v>
      </c>
      <c r="C282" s="12" t="s">
        <v>115</v>
      </c>
      <c r="D282" s="10" t="s">
        <v>625</v>
      </c>
      <c r="E282" s="10" t="s">
        <v>375</v>
      </c>
      <c r="F282" s="79" t="s">
        <v>636</v>
      </c>
      <c r="G282" s="12" t="s">
        <v>1025</v>
      </c>
      <c r="H282" s="79" t="s">
        <v>635</v>
      </c>
      <c r="I282" s="12" t="s">
        <v>22</v>
      </c>
      <c r="J282" s="12" t="s">
        <v>19</v>
      </c>
      <c r="K282" s="167" t="s">
        <v>186</v>
      </c>
      <c r="L282" s="12" t="s">
        <v>1226</v>
      </c>
      <c r="M282" s="12" t="s">
        <v>1227</v>
      </c>
      <c r="N282" s="12" t="s">
        <v>1075</v>
      </c>
      <c r="O282" s="12">
        <v>30</v>
      </c>
      <c r="P282" s="12">
        <v>9</v>
      </c>
      <c r="Q282" s="12">
        <v>30</v>
      </c>
      <c r="R282" s="12">
        <v>1</v>
      </c>
    </row>
    <row r="283" spans="1:18" ht="15" customHeight="1" x14ac:dyDescent="0.25">
      <c r="A283" s="12">
        <v>2016</v>
      </c>
      <c r="B283" s="84" t="s">
        <v>1009</v>
      </c>
      <c r="C283" s="12" t="s">
        <v>115</v>
      </c>
      <c r="D283" s="10" t="s">
        <v>625</v>
      </c>
      <c r="E283" s="10" t="s">
        <v>626</v>
      </c>
      <c r="F283" s="79" t="s">
        <v>628</v>
      </c>
      <c r="G283" s="12" t="s">
        <v>1055</v>
      </c>
      <c r="H283" s="79" t="s">
        <v>627</v>
      </c>
      <c r="I283" s="12" t="s">
        <v>22</v>
      </c>
      <c r="J283" s="12" t="s">
        <v>19</v>
      </c>
      <c r="K283" s="167" t="s">
        <v>186</v>
      </c>
      <c r="L283" s="12" t="s">
        <v>1228</v>
      </c>
      <c r="M283" s="12" t="s">
        <v>1229</v>
      </c>
      <c r="N283" s="12" t="s">
        <v>1230</v>
      </c>
      <c r="O283" s="12">
        <v>99.52</v>
      </c>
      <c r="P283" s="12">
        <v>209</v>
      </c>
      <c r="Q283" s="12">
        <v>210</v>
      </c>
      <c r="R283" s="12">
        <v>1</v>
      </c>
    </row>
    <row r="284" spans="1:18" ht="15" customHeight="1" x14ac:dyDescent="0.25">
      <c r="A284" s="12">
        <v>2016</v>
      </c>
      <c r="B284" s="84" t="s">
        <v>1009</v>
      </c>
      <c r="C284" s="12" t="s">
        <v>115</v>
      </c>
      <c r="D284" s="10" t="s">
        <v>625</v>
      </c>
      <c r="E284" s="10" t="s">
        <v>594</v>
      </c>
      <c r="F284" s="79" t="s">
        <v>631</v>
      </c>
      <c r="G284" s="12" t="s">
        <v>1016</v>
      </c>
      <c r="H284" s="79" t="s">
        <v>630</v>
      </c>
      <c r="I284" s="12" t="s">
        <v>37</v>
      </c>
      <c r="J284" s="12" t="s">
        <v>19</v>
      </c>
      <c r="K284" s="167" t="s">
        <v>186</v>
      </c>
      <c r="L284" s="12" t="s">
        <v>1105</v>
      </c>
      <c r="M284" s="12" t="s">
        <v>1188</v>
      </c>
      <c r="N284" s="12" t="s">
        <v>1074</v>
      </c>
      <c r="O284" s="12">
        <v>136</v>
      </c>
      <c r="P284" s="12">
        <v>34</v>
      </c>
      <c r="Q284" s="12">
        <v>25</v>
      </c>
      <c r="R284" s="12">
        <v>1</v>
      </c>
    </row>
    <row r="285" spans="1:18" ht="15" customHeight="1" x14ac:dyDescent="0.25">
      <c r="A285" s="12">
        <v>2016</v>
      </c>
      <c r="B285" s="84" t="s">
        <v>1009</v>
      </c>
      <c r="C285" s="12" t="s">
        <v>115</v>
      </c>
      <c r="D285" s="10" t="s">
        <v>625</v>
      </c>
      <c r="E285" s="10" t="s">
        <v>637</v>
      </c>
      <c r="F285" s="79" t="s">
        <v>639</v>
      </c>
      <c r="G285" s="12" t="s">
        <v>1015</v>
      </c>
      <c r="H285" s="79" t="s">
        <v>638</v>
      </c>
      <c r="I285" s="12" t="s">
        <v>45</v>
      </c>
      <c r="J285" s="12" t="s">
        <v>19</v>
      </c>
      <c r="K285" s="167" t="s">
        <v>186</v>
      </c>
      <c r="L285" s="12" t="s">
        <v>1042</v>
      </c>
      <c r="M285" s="12" t="s">
        <v>1231</v>
      </c>
      <c r="N285" s="12" t="s">
        <v>1232</v>
      </c>
      <c r="O285" s="12">
        <v>48.52</v>
      </c>
      <c r="P285" s="12">
        <v>131</v>
      </c>
      <c r="Q285" s="12">
        <v>270</v>
      </c>
      <c r="R285" s="12">
        <v>1</v>
      </c>
    </row>
    <row r="286" spans="1:18" ht="15" customHeight="1" x14ac:dyDescent="0.25">
      <c r="A286" s="12">
        <v>2016</v>
      </c>
      <c r="B286" s="84" t="s">
        <v>1009</v>
      </c>
      <c r="C286" s="12" t="s">
        <v>117</v>
      </c>
      <c r="D286" s="10" t="s">
        <v>640</v>
      </c>
      <c r="E286" s="10" t="s">
        <v>161</v>
      </c>
      <c r="F286" s="79" t="s">
        <v>534</v>
      </c>
      <c r="G286" s="12" t="s">
        <v>1187</v>
      </c>
      <c r="H286" s="79" t="s">
        <v>162</v>
      </c>
      <c r="I286" s="12" t="s">
        <v>22</v>
      </c>
      <c r="J286" s="12" t="s">
        <v>19</v>
      </c>
      <c r="K286" s="167" t="s">
        <v>186</v>
      </c>
      <c r="L286" s="12" t="s">
        <v>1146</v>
      </c>
      <c r="M286" s="12" t="s">
        <v>1147</v>
      </c>
      <c r="N286" s="12" t="s">
        <v>1148</v>
      </c>
      <c r="O286" s="12">
        <v>0.52</v>
      </c>
      <c r="P286" s="12">
        <v>99481.58</v>
      </c>
      <c r="Q286" s="12">
        <v>19121801.039999999</v>
      </c>
      <c r="R286" s="12">
        <v>1</v>
      </c>
    </row>
    <row r="287" spans="1:18" ht="15" customHeight="1" x14ac:dyDescent="0.25">
      <c r="A287" s="12">
        <v>2016</v>
      </c>
      <c r="B287" s="84" t="s">
        <v>1009</v>
      </c>
      <c r="C287" s="12" t="s">
        <v>117</v>
      </c>
      <c r="D287" s="10" t="s">
        <v>640</v>
      </c>
      <c r="E287" s="10" t="s">
        <v>525</v>
      </c>
      <c r="F287" s="79" t="s">
        <v>648</v>
      </c>
      <c r="G287" s="12" t="s">
        <v>1027</v>
      </c>
      <c r="H287" s="79" t="s">
        <v>647</v>
      </c>
      <c r="I287" s="12" t="s">
        <v>22</v>
      </c>
      <c r="J287" s="12" t="s">
        <v>19</v>
      </c>
      <c r="K287" s="167" t="s">
        <v>186</v>
      </c>
      <c r="L287" s="12" t="s">
        <v>1017</v>
      </c>
      <c r="M287" s="12" t="s">
        <v>1233</v>
      </c>
      <c r="N287" s="12" t="s">
        <v>1233</v>
      </c>
      <c r="O287" s="12">
        <v>100</v>
      </c>
      <c r="P287" s="12">
        <v>1</v>
      </c>
      <c r="Q287" s="12">
        <v>1</v>
      </c>
      <c r="R287" s="12">
        <v>1</v>
      </c>
    </row>
    <row r="288" spans="1:18" ht="15" customHeight="1" x14ac:dyDescent="0.25">
      <c r="A288" s="12">
        <v>2016</v>
      </c>
      <c r="B288" s="84" t="s">
        <v>1009</v>
      </c>
      <c r="C288" s="12" t="s">
        <v>117</v>
      </c>
      <c r="D288" s="10" t="s">
        <v>640</v>
      </c>
      <c r="E288" s="10" t="s">
        <v>641</v>
      </c>
      <c r="F288" s="79" t="s">
        <v>643</v>
      </c>
      <c r="G288" s="12" t="s">
        <v>1055</v>
      </c>
      <c r="H288" s="79" t="s">
        <v>642</v>
      </c>
      <c r="I288" s="12" t="s">
        <v>22</v>
      </c>
      <c r="J288" s="12" t="s">
        <v>19</v>
      </c>
      <c r="K288" s="167" t="s">
        <v>186</v>
      </c>
      <c r="L288" s="12" t="s">
        <v>1017</v>
      </c>
      <c r="M288" s="12" t="s">
        <v>1234</v>
      </c>
      <c r="N288" s="12" t="s">
        <v>1234</v>
      </c>
      <c r="O288" s="12">
        <v>99.24</v>
      </c>
      <c r="P288" s="12">
        <v>262</v>
      </c>
      <c r="Q288" s="12">
        <v>264</v>
      </c>
      <c r="R288" s="12">
        <v>1</v>
      </c>
    </row>
    <row r="289" spans="1:18" ht="15" customHeight="1" x14ac:dyDescent="0.25">
      <c r="A289" s="12">
        <v>2016</v>
      </c>
      <c r="B289" s="84" t="s">
        <v>1009</v>
      </c>
      <c r="C289" s="12" t="s">
        <v>117</v>
      </c>
      <c r="D289" s="10" t="s">
        <v>640</v>
      </c>
      <c r="E289" s="10" t="s">
        <v>644</v>
      </c>
      <c r="F289" s="79" t="s">
        <v>646</v>
      </c>
      <c r="G289" s="12" t="s">
        <v>1022</v>
      </c>
      <c r="H289" s="79" t="s">
        <v>645</v>
      </c>
      <c r="I289" s="12" t="s">
        <v>22</v>
      </c>
      <c r="J289" s="12" t="s">
        <v>19</v>
      </c>
      <c r="K289" s="167" t="s">
        <v>186</v>
      </c>
      <c r="L289" s="12" t="s">
        <v>1235</v>
      </c>
      <c r="M289" s="12" t="s">
        <v>1236</v>
      </c>
      <c r="N289" s="12" t="s">
        <v>1237</v>
      </c>
      <c r="O289" s="12">
        <v>100</v>
      </c>
      <c r="P289" s="12">
        <v>208</v>
      </c>
      <c r="Q289" s="12">
        <v>208</v>
      </c>
      <c r="R289" s="12">
        <v>1</v>
      </c>
    </row>
    <row r="290" spans="1:18" ht="15" customHeight="1" x14ac:dyDescent="0.25">
      <c r="A290" s="12">
        <v>2016</v>
      </c>
      <c r="B290" s="84" t="s">
        <v>1009</v>
      </c>
      <c r="C290" s="12" t="s">
        <v>117</v>
      </c>
      <c r="D290" s="10" t="s">
        <v>640</v>
      </c>
      <c r="E290" s="10" t="s">
        <v>649</v>
      </c>
      <c r="F290" s="79" t="s">
        <v>651</v>
      </c>
      <c r="G290" s="12" t="s">
        <v>1016</v>
      </c>
      <c r="H290" s="79" t="s">
        <v>650</v>
      </c>
      <c r="I290" s="12" t="s">
        <v>22</v>
      </c>
      <c r="J290" s="12" t="s">
        <v>19</v>
      </c>
      <c r="K290" s="167" t="s">
        <v>186</v>
      </c>
      <c r="L290" s="12" t="s">
        <v>1238</v>
      </c>
      <c r="M290" s="12" t="s">
        <v>1239</v>
      </c>
      <c r="N290" s="12" t="s">
        <v>1240</v>
      </c>
      <c r="O290" s="12">
        <v>94.14</v>
      </c>
      <c r="P290" s="12">
        <v>1719</v>
      </c>
      <c r="Q290" s="12">
        <v>1826</v>
      </c>
      <c r="R290" s="12">
        <v>1</v>
      </c>
    </row>
    <row r="291" spans="1:18" ht="15" customHeight="1" x14ac:dyDescent="0.25">
      <c r="A291" s="12">
        <v>2016</v>
      </c>
      <c r="B291" s="84" t="s">
        <v>1009</v>
      </c>
      <c r="C291" s="12" t="s">
        <v>117</v>
      </c>
      <c r="D291" s="10" t="s">
        <v>640</v>
      </c>
      <c r="E291" s="10" t="s">
        <v>599</v>
      </c>
      <c r="F291" s="79" t="s">
        <v>653</v>
      </c>
      <c r="G291" s="12" t="s">
        <v>1015</v>
      </c>
      <c r="H291" s="79" t="s">
        <v>652</v>
      </c>
      <c r="I291" s="12" t="s">
        <v>22</v>
      </c>
      <c r="J291" s="12" t="s">
        <v>19</v>
      </c>
      <c r="K291" s="167" t="s">
        <v>186</v>
      </c>
      <c r="L291" s="12" t="s">
        <v>1241</v>
      </c>
      <c r="M291" s="12" t="s">
        <v>1242</v>
      </c>
      <c r="N291" s="12" t="s">
        <v>1236</v>
      </c>
      <c r="O291" s="12">
        <v>100</v>
      </c>
      <c r="P291" s="12">
        <v>208</v>
      </c>
      <c r="Q291" s="12">
        <v>208</v>
      </c>
      <c r="R291" s="12">
        <v>1</v>
      </c>
    </row>
    <row r="292" spans="1:18" ht="15" customHeight="1" x14ac:dyDescent="0.25">
      <c r="A292" s="12">
        <v>2016</v>
      </c>
      <c r="B292" s="84" t="s">
        <v>1009</v>
      </c>
      <c r="C292" s="12" t="s">
        <v>117</v>
      </c>
      <c r="D292" s="10" t="s">
        <v>640</v>
      </c>
      <c r="E292" s="10" t="s">
        <v>654</v>
      </c>
      <c r="F292" s="79" t="s">
        <v>656</v>
      </c>
      <c r="G292" s="12" t="s">
        <v>1010</v>
      </c>
      <c r="H292" s="79" t="s">
        <v>655</v>
      </c>
      <c r="I292" s="12" t="s">
        <v>22</v>
      </c>
      <c r="J292" s="12" t="s">
        <v>19</v>
      </c>
      <c r="K292" s="167" t="s">
        <v>186</v>
      </c>
      <c r="L292" s="12" t="s">
        <v>1243</v>
      </c>
      <c r="M292" s="12" t="s">
        <v>1244</v>
      </c>
      <c r="N292" s="12" t="s">
        <v>1236</v>
      </c>
      <c r="O292" s="12">
        <v>100</v>
      </c>
      <c r="P292" s="12">
        <v>208</v>
      </c>
      <c r="Q292" s="12">
        <v>208</v>
      </c>
      <c r="R292" s="12">
        <v>1</v>
      </c>
    </row>
    <row r="293" spans="1:18" ht="15" customHeight="1" x14ac:dyDescent="0.25">
      <c r="A293" s="12">
        <v>2016</v>
      </c>
      <c r="B293" s="84" t="s">
        <v>1009</v>
      </c>
      <c r="C293" s="12" t="s">
        <v>117</v>
      </c>
      <c r="D293" s="10" t="s">
        <v>640</v>
      </c>
      <c r="E293" s="10" t="s">
        <v>657</v>
      </c>
      <c r="F293" s="79" t="s">
        <v>659</v>
      </c>
      <c r="G293" s="12" t="s">
        <v>1025</v>
      </c>
      <c r="H293" s="79" t="s">
        <v>658</v>
      </c>
      <c r="I293" s="12" t="s">
        <v>22</v>
      </c>
      <c r="J293" s="12" t="s">
        <v>19</v>
      </c>
      <c r="K293" s="167" t="s">
        <v>186</v>
      </c>
      <c r="L293" s="12" t="s">
        <v>1245</v>
      </c>
      <c r="M293" s="12" t="s">
        <v>1236</v>
      </c>
      <c r="N293" s="12" t="s">
        <v>1234</v>
      </c>
      <c r="O293" s="12">
        <v>99.24</v>
      </c>
      <c r="P293" s="12">
        <v>262</v>
      </c>
      <c r="Q293" s="12">
        <v>264</v>
      </c>
      <c r="R293" s="12">
        <v>1</v>
      </c>
    </row>
    <row r="294" spans="1:18" ht="15" customHeight="1" x14ac:dyDescent="0.25">
      <c r="A294" s="12">
        <v>2016</v>
      </c>
      <c r="B294" s="84" t="s">
        <v>1009</v>
      </c>
      <c r="C294" s="12" t="s">
        <v>119</v>
      </c>
      <c r="D294" s="10" t="s">
        <v>661</v>
      </c>
      <c r="E294" s="100" t="s">
        <v>676</v>
      </c>
      <c r="F294" s="79" t="s">
        <v>678</v>
      </c>
      <c r="G294" s="12" t="s">
        <v>1025</v>
      </c>
      <c r="H294" s="79" t="s">
        <v>677</v>
      </c>
      <c r="I294" s="12" t="s">
        <v>45</v>
      </c>
      <c r="J294" s="12" t="s">
        <v>19</v>
      </c>
      <c r="K294" s="167" t="s">
        <v>186</v>
      </c>
      <c r="L294" s="12">
        <v>91.3</v>
      </c>
      <c r="M294" s="12">
        <v>105</v>
      </c>
      <c r="N294" s="12">
        <v>115</v>
      </c>
      <c r="O294" s="12">
        <v>94</v>
      </c>
      <c r="P294" s="12">
        <v>94</v>
      </c>
      <c r="Q294" s="12">
        <v>100</v>
      </c>
      <c r="R294" s="12">
        <v>1</v>
      </c>
    </row>
    <row r="295" spans="1:18" ht="15" customHeight="1" x14ac:dyDescent="0.25">
      <c r="A295" s="12">
        <v>2016</v>
      </c>
      <c r="B295" s="84" t="s">
        <v>1009</v>
      </c>
      <c r="C295" s="12" t="s">
        <v>119</v>
      </c>
      <c r="D295" s="10" t="s">
        <v>661</v>
      </c>
      <c r="E295" s="100" t="s">
        <v>668</v>
      </c>
      <c r="F295" s="79" t="s">
        <v>670</v>
      </c>
      <c r="G295" s="12" t="s">
        <v>1022</v>
      </c>
      <c r="H295" s="79" t="s">
        <v>669</v>
      </c>
      <c r="I295" s="12" t="s">
        <v>45</v>
      </c>
      <c r="J295" s="12" t="s">
        <v>19</v>
      </c>
      <c r="K295" s="167" t="s">
        <v>186</v>
      </c>
      <c r="L295" s="12">
        <v>91.3</v>
      </c>
      <c r="M295" s="12" t="s">
        <v>1246</v>
      </c>
      <c r="N295" s="12">
        <v>115</v>
      </c>
      <c r="O295" s="12">
        <v>92</v>
      </c>
      <c r="P295" s="12">
        <v>92</v>
      </c>
      <c r="Q295" s="12">
        <v>100</v>
      </c>
      <c r="R295" s="12">
        <v>1</v>
      </c>
    </row>
    <row r="296" spans="1:18" ht="15" customHeight="1" x14ac:dyDescent="0.25">
      <c r="A296" s="12">
        <v>2016</v>
      </c>
      <c r="B296" s="84" t="s">
        <v>1009</v>
      </c>
      <c r="C296" s="12" t="s">
        <v>119</v>
      </c>
      <c r="D296" s="10" t="s">
        <v>661</v>
      </c>
      <c r="E296" s="100" t="s">
        <v>1058</v>
      </c>
      <c r="F296" s="79" t="s">
        <v>675</v>
      </c>
      <c r="G296" s="12" t="s">
        <v>1015</v>
      </c>
      <c r="H296" s="79" t="s">
        <v>674</v>
      </c>
      <c r="I296" s="12" t="s">
        <v>45</v>
      </c>
      <c r="J296" s="12" t="s">
        <v>19</v>
      </c>
      <c r="K296" s="167" t="s">
        <v>186</v>
      </c>
      <c r="L296" s="12">
        <v>96.7</v>
      </c>
      <c r="M296" s="12">
        <v>150</v>
      </c>
      <c r="N296" s="12">
        <v>155</v>
      </c>
      <c r="O296" s="12">
        <v>96.69</v>
      </c>
      <c r="P296" s="12">
        <v>146</v>
      </c>
      <c r="Q296" s="12">
        <v>151</v>
      </c>
      <c r="R296" s="12">
        <v>1</v>
      </c>
    </row>
    <row r="297" spans="1:18" ht="15" customHeight="1" x14ac:dyDescent="0.25">
      <c r="A297" s="12">
        <v>2016</v>
      </c>
      <c r="B297" s="84" t="s">
        <v>1009</v>
      </c>
      <c r="C297" s="12" t="s">
        <v>119</v>
      </c>
      <c r="D297" s="10" t="s">
        <v>661</v>
      </c>
      <c r="E297" s="100" t="s">
        <v>679</v>
      </c>
      <c r="F297" s="79" t="s">
        <v>681</v>
      </c>
      <c r="G297" s="12" t="s">
        <v>1016</v>
      </c>
      <c r="H297" s="79" t="s">
        <v>680</v>
      </c>
      <c r="I297" s="12" t="s">
        <v>45</v>
      </c>
      <c r="J297" s="12" t="s">
        <v>19</v>
      </c>
      <c r="K297" s="167" t="s">
        <v>186</v>
      </c>
      <c r="L297" s="12">
        <v>97.7</v>
      </c>
      <c r="M297" s="12">
        <v>220</v>
      </c>
      <c r="N297" s="12">
        <v>225</v>
      </c>
      <c r="O297" s="12">
        <v>97.31</v>
      </c>
      <c r="P297" s="12">
        <v>217</v>
      </c>
      <c r="Q297" s="12">
        <v>223</v>
      </c>
      <c r="R297" s="12">
        <v>1</v>
      </c>
    </row>
    <row r="298" spans="1:18" ht="15" customHeight="1" x14ac:dyDescent="0.25">
      <c r="A298" s="12">
        <v>2016</v>
      </c>
      <c r="B298" s="84" t="s">
        <v>1009</v>
      </c>
      <c r="C298" s="12" t="s">
        <v>119</v>
      </c>
      <c r="D298" s="10" t="s">
        <v>661</v>
      </c>
      <c r="E298" s="100" t="s">
        <v>662</v>
      </c>
      <c r="F298" s="79" t="s">
        <v>664</v>
      </c>
      <c r="G298" s="12" t="s">
        <v>1055</v>
      </c>
      <c r="H298" s="79" t="s">
        <v>663</v>
      </c>
      <c r="I298" s="12" t="s">
        <v>45</v>
      </c>
      <c r="J298" s="12" t="s">
        <v>19</v>
      </c>
      <c r="K298" s="167" t="s">
        <v>186</v>
      </c>
      <c r="L298" s="12">
        <v>98</v>
      </c>
      <c r="M298" s="12">
        <v>196</v>
      </c>
      <c r="N298" s="12">
        <v>200</v>
      </c>
      <c r="O298" s="12">
        <v>97.33</v>
      </c>
      <c r="P298" s="12">
        <v>219</v>
      </c>
      <c r="Q298" s="12">
        <v>225</v>
      </c>
      <c r="R298" s="12">
        <v>1</v>
      </c>
    </row>
    <row r="299" spans="1:18" ht="15" customHeight="1" x14ac:dyDescent="0.25">
      <c r="A299" s="12">
        <v>2016</v>
      </c>
      <c r="B299" s="84" t="s">
        <v>1009</v>
      </c>
      <c r="C299" s="12" t="s">
        <v>119</v>
      </c>
      <c r="D299" s="10" t="s">
        <v>661</v>
      </c>
      <c r="E299" s="100" t="s">
        <v>525</v>
      </c>
      <c r="F299" s="79" t="s">
        <v>672</v>
      </c>
      <c r="G299" s="12" t="s">
        <v>1010</v>
      </c>
      <c r="H299" s="79" t="s">
        <v>671</v>
      </c>
      <c r="I299" s="12" t="s">
        <v>45</v>
      </c>
      <c r="J299" s="12" t="s">
        <v>19</v>
      </c>
      <c r="K299" s="167" t="s">
        <v>186</v>
      </c>
      <c r="L299" s="12">
        <v>98.5</v>
      </c>
      <c r="M299" s="12">
        <v>67</v>
      </c>
      <c r="N299" s="12">
        <v>68</v>
      </c>
      <c r="O299" s="12">
        <v>103</v>
      </c>
      <c r="P299" s="12">
        <v>70</v>
      </c>
      <c r="Q299" s="12">
        <v>68</v>
      </c>
      <c r="R299" s="12">
        <v>1</v>
      </c>
    </row>
    <row r="300" spans="1:18" ht="15" customHeight="1" x14ac:dyDescent="0.25">
      <c r="A300" s="12">
        <v>2016</v>
      </c>
      <c r="B300" s="84" t="s">
        <v>1009</v>
      </c>
      <c r="C300" s="12" t="s">
        <v>119</v>
      </c>
      <c r="D300" s="10" t="s">
        <v>661</v>
      </c>
      <c r="E300" s="100" t="s">
        <v>665</v>
      </c>
      <c r="F300" s="79" t="s">
        <v>667</v>
      </c>
      <c r="G300" s="12" t="s">
        <v>1029</v>
      </c>
      <c r="H300" s="79" t="s">
        <v>666</v>
      </c>
      <c r="I300" s="12" t="s">
        <v>45</v>
      </c>
      <c r="J300" s="12" t="s">
        <v>19</v>
      </c>
      <c r="K300" s="167" t="s">
        <v>186</v>
      </c>
      <c r="L300" s="12">
        <v>100</v>
      </c>
      <c r="M300" s="12">
        <v>22</v>
      </c>
      <c r="N300" s="12">
        <v>22</v>
      </c>
      <c r="O300" s="12">
        <v>100</v>
      </c>
      <c r="P300" s="12">
        <v>22</v>
      </c>
      <c r="Q300" s="12">
        <v>22</v>
      </c>
      <c r="R300" s="12">
        <v>1</v>
      </c>
    </row>
    <row r="301" spans="1:18" ht="15" customHeight="1" x14ac:dyDescent="0.25">
      <c r="A301" s="12">
        <v>2016</v>
      </c>
      <c r="B301" s="84" t="s">
        <v>1009</v>
      </c>
      <c r="C301" s="12" t="s">
        <v>119</v>
      </c>
      <c r="D301" s="10" t="s">
        <v>661</v>
      </c>
      <c r="E301" s="10" t="s">
        <v>161</v>
      </c>
      <c r="F301" s="79" t="s">
        <v>518</v>
      </c>
      <c r="G301" s="12" t="s">
        <v>1145</v>
      </c>
      <c r="H301" s="79" t="s">
        <v>162</v>
      </c>
      <c r="I301" s="12" t="s">
        <v>22</v>
      </c>
      <c r="J301" s="12" t="s">
        <v>19</v>
      </c>
      <c r="K301" s="167" t="s">
        <v>186</v>
      </c>
      <c r="L301" s="12" t="s">
        <v>1146</v>
      </c>
      <c r="M301" s="12" t="s">
        <v>1147</v>
      </c>
      <c r="N301" s="12" t="s">
        <v>1148</v>
      </c>
      <c r="O301" s="12">
        <v>0.52</v>
      </c>
      <c r="P301" s="117">
        <v>99481.58</v>
      </c>
      <c r="Q301" s="117">
        <v>19121801.039999999</v>
      </c>
      <c r="R301" s="12">
        <v>1</v>
      </c>
    </row>
    <row r="302" spans="1:18" ht="15" customHeight="1" x14ac:dyDescent="0.25">
      <c r="A302" s="12">
        <v>2016</v>
      </c>
      <c r="B302" s="84" t="s">
        <v>1009</v>
      </c>
      <c r="C302" s="12" t="s">
        <v>103</v>
      </c>
      <c r="D302" s="10" t="s">
        <v>780</v>
      </c>
      <c r="E302" s="10" t="s">
        <v>444</v>
      </c>
      <c r="F302" s="79" t="s">
        <v>683</v>
      </c>
      <c r="G302" s="12" t="s">
        <v>1079</v>
      </c>
      <c r="H302" s="79" t="s">
        <v>445</v>
      </c>
      <c r="I302" s="12" t="s">
        <v>22</v>
      </c>
      <c r="J302" s="12" t="s">
        <v>1141</v>
      </c>
      <c r="K302" s="167" t="s">
        <v>186</v>
      </c>
      <c r="L302" s="12">
        <v>1.03</v>
      </c>
      <c r="M302" s="12">
        <v>4861600000</v>
      </c>
      <c r="N302" s="12">
        <v>4720000000</v>
      </c>
      <c r="O302" s="12">
        <v>1.01</v>
      </c>
      <c r="P302" s="12">
        <v>4165544582</v>
      </c>
      <c r="Q302" s="12">
        <v>4122734583</v>
      </c>
      <c r="R302" s="12">
        <v>1</v>
      </c>
    </row>
    <row r="303" spans="1:18" ht="15" customHeight="1" x14ac:dyDescent="0.25">
      <c r="A303" s="12">
        <v>2016</v>
      </c>
      <c r="B303" s="84" t="s">
        <v>1009</v>
      </c>
      <c r="C303" s="12" t="s">
        <v>103</v>
      </c>
      <c r="D303" s="10" t="s">
        <v>780</v>
      </c>
      <c r="E303" s="10" t="s">
        <v>448</v>
      </c>
      <c r="F303" s="79" t="s">
        <v>690</v>
      </c>
      <c r="G303" s="12" t="s">
        <v>1022</v>
      </c>
      <c r="H303" s="79" t="s">
        <v>449</v>
      </c>
      <c r="I303" s="12" t="s">
        <v>22</v>
      </c>
      <c r="J303" s="12" t="s">
        <v>19</v>
      </c>
      <c r="K303" s="167" t="s">
        <v>186</v>
      </c>
      <c r="L303" s="12">
        <v>58.26</v>
      </c>
      <c r="M303" s="12">
        <v>973</v>
      </c>
      <c r="N303" s="12">
        <v>1670</v>
      </c>
      <c r="O303" s="12">
        <v>60.86</v>
      </c>
      <c r="P303" s="12">
        <v>936</v>
      </c>
      <c r="Q303" s="12">
        <v>1538</v>
      </c>
      <c r="R303" s="12">
        <v>1</v>
      </c>
    </row>
    <row r="304" spans="1:18" ht="15" customHeight="1" x14ac:dyDescent="0.25">
      <c r="A304" s="12">
        <v>2016</v>
      </c>
      <c r="B304" s="84" t="s">
        <v>1009</v>
      </c>
      <c r="C304" s="12" t="s">
        <v>103</v>
      </c>
      <c r="D304" s="10" t="s">
        <v>780</v>
      </c>
      <c r="E304" s="10" t="s">
        <v>687</v>
      </c>
      <c r="F304" s="79" t="s">
        <v>689</v>
      </c>
      <c r="G304" s="12" t="s">
        <v>1055</v>
      </c>
      <c r="H304" s="79" t="s">
        <v>688</v>
      </c>
      <c r="I304" s="12" t="s">
        <v>22</v>
      </c>
      <c r="J304" s="12" t="s">
        <v>19</v>
      </c>
      <c r="K304" s="167" t="s">
        <v>186</v>
      </c>
      <c r="L304" s="12">
        <v>60.05</v>
      </c>
      <c r="M304" s="12">
        <v>478</v>
      </c>
      <c r="N304" s="12">
        <v>796</v>
      </c>
      <c r="O304" s="12">
        <v>81</v>
      </c>
      <c r="P304" s="12">
        <v>650</v>
      </c>
      <c r="Q304" s="12">
        <v>794</v>
      </c>
      <c r="R304" s="12">
        <v>1</v>
      </c>
    </row>
    <row r="305" spans="1:18" ht="15" customHeight="1" x14ac:dyDescent="0.25">
      <c r="A305" s="12">
        <v>2016</v>
      </c>
      <c r="B305" s="84" t="s">
        <v>1009</v>
      </c>
      <c r="C305" s="12" t="s">
        <v>103</v>
      </c>
      <c r="D305" s="10" t="s">
        <v>780</v>
      </c>
      <c r="E305" s="10" t="s">
        <v>457</v>
      </c>
      <c r="F305" s="79" t="s">
        <v>699</v>
      </c>
      <c r="G305" s="12" t="s">
        <v>1010</v>
      </c>
      <c r="H305" s="79" t="s">
        <v>458</v>
      </c>
      <c r="I305" s="12" t="s">
        <v>22</v>
      </c>
      <c r="J305" s="12" t="s">
        <v>19</v>
      </c>
      <c r="K305" s="167" t="s">
        <v>186</v>
      </c>
      <c r="L305" s="12">
        <v>94.04</v>
      </c>
      <c r="M305" s="12">
        <v>915</v>
      </c>
      <c r="N305" s="12">
        <v>973</v>
      </c>
      <c r="O305" s="12">
        <v>97.97</v>
      </c>
      <c r="P305" s="12">
        <v>917</v>
      </c>
      <c r="Q305" s="12">
        <v>936</v>
      </c>
      <c r="R305" s="12">
        <v>1</v>
      </c>
    </row>
    <row r="306" spans="1:18" ht="15" customHeight="1" x14ac:dyDescent="0.25">
      <c r="A306" s="12">
        <v>2016</v>
      </c>
      <c r="B306" s="84" t="s">
        <v>1009</v>
      </c>
      <c r="C306" s="12" t="s">
        <v>103</v>
      </c>
      <c r="D306" s="10" t="s">
        <v>780</v>
      </c>
      <c r="E306" s="10" t="s">
        <v>684</v>
      </c>
      <c r="F306" s="79" t="s">
        <v>686</v>
      </c>
      <c r="G306" s="12" t="s">
        <v>1247</v>
      </c>
      <c r="H306" s="79" t="s">
        <v>685</v>
      </c>
      <c r="I306" s="12" t="s">
        <v>22</v>
      </c>
      <c r="J306" s="12" t="s">
        <v>19</v>
      </c>
      <c r="K306" s="167" t="s">
        <v>186</v>
      </c>
      <c r="L306" s="12">
        <v>96.6</v>
      </c>
      <c r="M306" s="12">
        <v>767</v>
      </c>
      <c r="N306" s="12">
        <v>794</v>
      </c>
      <c r="O306" s="12">
        <v>89.55</v>
      </c>
      <c r="P306" s="12">
        <v>711</v>
      </c>
      <c r="Q306" s="12">
        <v>794</v>
      </c>
      <c r="R306" s="12">
        <v>1</v>
      </c>
    </row>
    <row r="307" spans="1:18" ht="15" customHeight="1" x14ac:dyDescent="0.25">
      <c r="A307" s="12">
        <v>2016</v>
      </c>
      <c r="B307" s="84" t="s">
        <v>1009</v>
      </c>
      <c r="C307" s="12" t="s">
        <v>103</v>
      </c>
      <c r="D307" s="10" t="s">
        <v>780</v>
      </c>
      <c r="E307" s="10" t="s">
        <v>691</v>
      </c>
      <c r="F307" s="79" t="s">
        <v>693</v>
      </c>
      <c r="G307" s="12" t="s">
        <v>1015</v>
      </c>
      <c r="H307" s="79" t="s">
        <v>692</v>
      </c>
      <c r="I307" s="12" t="s">
        <v>22</v>
      </c>
      <c r="J307" s="12" t="s">
        <v>19</v>
      </c>
      <c r="K307" s="167" t="s">
        <v>186</v>
      </c>
      <c r="L307" s="12">
        <v>100</v>
      </c>
      <c r="M307" s="12">
        <v>2881</v>
      </c>
      <c r="N307" s="12">
        <v>2881</v>
      </c>
      <c r="O307" s="12">
        <v>100</v>
      </c>
      <c r="P307" s="12">
        <v>2881</v>
      </c>
      <c r="Q307" s="12">
        <v>2881</v>
      </c>
      <c r="R307" s="12">
        <v>1</v>
      </c>
    </row>
    <row r="308" spans="1:18" ht="15" customHeight="1" x14ac:dyDescent="0.25">
      <c r="A308" s="12">
        <v>2016</v>
      </c>
      <c r="B308" s="84" t="s">
        <v>1009</v>
      </c>
      <c r="C308" s="12" t="s">
        <v>103</v>
      </c>
      <c r="D308" s="10" t="s">
        <v>780</v>
      </c>
      <c r="E308" s="10" t="s">
        <v>454</v>
      </c>
      <c r="F308" s="79" t="s">
        <v>695</v>
      </c>
      <c r="G308" s="12" t="s">
        <v>1016</v>
      </c>
      <c r="H308" s="79" t="s">
        <v>694</v>
      </c>
      <c r="I308" s="12" t="s">
        <v>22</v>
      </c>
      <c r="J308" s="12" t="s">
        <v>19</v>
      </c>
      <c r="K308" s="167" t="s">
        <v>186</v>
      </c>
      <c r="L308" s="12">
        <v>100</v>
      </c>
      <c r="M308" s="12">
        <v>973</v>
      </c>
      <c r="N308" s="12">
        <v>973</v>
      </c>
      <c r="O308" s="12">
        <v>100</v>
      </c>
      <c r="P308" s="12">
        <v>936</v>
      </c>
      <c r="Q308" s="12">
        <v>936</v>
      </c>
      <c r="R308" s="12">
        <v>1</v>
      </c>
    </row>
    <row r="309" spans="1:18" ht="15" customHeight="1" x14ac:dyDescent="0.25">
      <c r="A309" s="12">
        <v>2016</v>
      </c>
      <c r="B309" s="84" t="s">
        <v>1009</v>
      </c>
      <c r="C309" s="12" t="s">
        <v>103</v>
      </c>
      <c r="D309" s="10" t="s">
        <v>780</v>
      </c>
      <c r="E309" s="10" t="s">
        <v>696</v>
      </c>
      <c r="F309" s="79" t="s">
        <v>698</v>
      </c>
      <c r="G309" s="12" t="s">
        <v>1025</v>
      </c>
      <c r="H309" s="79" t="s">
        <v>697</v>
      </c>
      <c r="I309" s="12" t="s">
        <v>37</v>
      </c>
      <c r="J309" s="12" t="s">
        <v>19</v>
      </c>
      <c r="K309" s="167" t="s">
        <v>186</v>
      </c>
      <c r="L309" s="12">
        <v>100</v>
      </c>
      <c r="M309" s="12">
        <v>4720000000</v>
      </c>
      <c r="N309" s="12">
        <v>4720000000</v>
      </c>
      <c r="O309" s="12">
        <v>97.7</v>
      </c>
      <c r="P309" s="12">
        <v>4122734583</v>
      </c>
      <c r="Q309" s="12">
        <v>4220000000</v>
      </c>
      <c r="R309" s="12">
        <v>1</v>
      </c>
    </row>
    <row r="310" spans="1:18" ht="15" customHeight="1" x14ac:dyDescent="0.25">
      <c r="A310" s="12">
        <v>2016</v>
      </c>
      <c r="B310" s="84" t="s">
        <v>1009</v>
      </c>
      <c r="C310" s="12" t="s">
        <v>103</v>
      </c>
      <c r="D310" s="10" t="s">
        <v>780</v>
      </c>
      <c r="E310" s="10" t="s">
        <v>161</v>
      </c>
      <c r="F310" s="79" t="s">
        <v>534</v>
      </c>
      <c r="G310" s="12" t="s">
        <v>1145</v>
      </c>
      <c r="H310" s="79" t="s">
        <v>162</v>
      </c>
      <c r="I310" s="12" t="s">
        <v>22</v>
      </c>
      <c r="J310" s="12" t="s">
        <v>19</v>
      </c>
      <c r="K310" s="167" t="s">
        <v>186</v>
      </c>
      <c r="L310" s="12"/>
      <c r="M310" s="12"/>
      <c r="N310" s="12"/>
      <c r="O310" s="12">
        <v>0.52</v>
      </c>
      <c r="P310" s="117">
        <v>99481.58</v>
      </c>
      <c r="Q310" s="117">
        <v>19121801.039999999</v>
      </c>
      <c r="R310" s="12">
        <v>1</v>
      </c>
    </row>
    <row r="311" spans="1:18" s="32" customFormat="1" ht="15" customHeight="1" x14ac:dyDescent="0.25">
      <c r="A311" s="167">
        <v>2017</v>
      </c>
      <c r="B311" s="84" t="s">
        <v>1009</v>
      </c>
      <c r="C311" s="120" t="s">
        <v>98</v>
      </c>
      <c r="D311" s="120" t="s">
        <v>517</v>
      </c>
      <c r="E311" s="120" t="s">
        <v>709</v>
      </c>
      <c r="F311" s="121"/>
      <c r="G311" s="40"/>
      <c r="H311" s="121"/>
      <c r="I311" s="122"/>
      <c r="J311" s="123" t="s">
        <v>19</v>
      </c>
      <c r="K311" s="167" t="s">
        <v>183</v>
      </c>
      <c r="L311" s="124">
        <v>22.5</v>
      </c>
      <c r="M311" s="125">
        <v>180000000</v>
      </c>
      <c r="N311" s="125">
        <v>800000000</v>
      </c>
      <c r="O311" s="126">
        <f>P311/Q311*100</f>
        <v>34.360584056088186</v>
      </c>
      <c r="P311" s="125">
        <v>247213533</v>
      </c>
      <c r="Q311" s="125">
        <v>719468367</v>
      </c>
      <c r="R311" s="12">
        <v>1</v>
      </c>
    </row>
    <row r="312" spans="1:18" s="32" customFormat="1" ht="15" customHeight="1" x14ac:dyDescent="0.25">
      <c r="A312" s="167">
        <v>2017</v>
      </c>
      <c r="B312" s="84" t="s">
        <v>1009</v>
      </c>
      <c r="C312" s="120" t="s">
        <v>81</v>
      </c>
      <c r="D312" s="120" t="s">
        <v>550</v>
      </c>
      <c r="E312" s="120" t="s">
        <v>172</v>
      </c>
      <c r="F312" s="121"/>
      <c r="G312" s="40"/>
      <c r="H312" s="121"/>
      <c r="I312" s="122"/>
      <c r="J312" s="123" t="s">
        <v>19</v>
      </c>
      <c r="K312" s="167" t="s">
        <v>183</v>
      </c>
      <c r="L312" s="124">
        <v>93.3</v>
      </c>
      <c r="M312" s="124">
        <v>28</v>
      </c>
      <c r="N312" s="124">
        <v>30</v>
      </c>
      <c r="O312" s="127">
        <f>P312/Q312*100</f>
        <v>100</v>
      </c>
      <c r="P312" s="123">
        <v>24</v>
      </c>
      <c r="Q312" s="123">
        <v>24</v>
      </c>
      <c r="R312" s="12">
        <v>1</v>
      </c>
    </row>
    <row r="313" spans="1:18" s="32" customFormat="1" ht="15" customHeight="1" x14ac:dyDescent="0.25">
      <c r="A313" s="167">
        <v>2017</v>
      </c>
      <c r="B313" s="84" t="s">
        <v>1009</v>
      </c>
      <c r="C313" s="120" t="s">
        <v>81</v>
      </c>
      <c r="D313" s="120" t="s">
        <v>550</v>
      </c>
      <c r="E313" s="120" t="s">
        <v>168</v>
      </c>
      <c r="F313" s="121"/>
      <c r="G313" s="40"/>
      <c r="H313" s="121"/>
      <c r="I313" s="122"/>
      <c r="J313" s="123" t="s">
        <v>19</v>
      </c>
      <c r="K313" s="167" t="s">
        <v>183</v>
      </c>
      <c r="L313" s="124">
        <v>100</v>
      </c>
      <c r="M313" s="124">
        <v>6</v>
      </c>
      <c r="N313" s="124">
        <v>6</v>
      </c>
      <c r="O313" s="127">
        <f>P313/Q313*100</f>
        <v>100</v>
      </c>
      <c r="P313" s="128">
        <v>6</v>
      </c>
      <c r="Q313" s="128">
        <v>6</v>
      </c>
      <c r="R313" s="12">
        <v>1</v>
      </c>
    </row>
    <row r="314" spans="1:18" s="32" customFormat="1" ht="15" customHeight="1" x14ac:dyDescent="0.25">
      <c r="A314" s="167">
        <v>2017</v>
      </c>
      <c r="B314" s="84" t="s">
        <v>1009</v>
      </c>
      <c r="C314" s="124" t="s">
        <v>111</v>
      </c>
      <c r="D314" s="124" t="s">
        <v>112</v>
      </c>
      <c r="E314" s="129" t="s">
        <v>585</v>
      </c>
      <c r="F314" s="121"/>
      <c r="G314" s="40"/>
      <c r="H314" s="121"/>
      <c r="I314" s="122"/>
      <c r="J314" s="124" t="s">
        <v>19</v>
      </c>
      <c r="K314" s="167" t="s">
        <v>183</v>
      </c>
      <c r="L314" s="124">
        <v>90</v>
      </c>
      <c r="M314" s="124">
        <v>6392</v>
      </c>
      <c r="N314" s="130">
        <v>7077</v>
      </c>
      <c r="O314" s="126">
        <f>P314/Q314*100</f>
        <v>0.83796160966578981</v>
      </c>
      <c r="P314" s="123">
        <v>86</v>
      </c>
      <c r="Q314" s="123">
        <v>10263</v>
      </c>
      <c r="R314" s="12">
        <v>1</v>
      </c>
    </row>
    <row r="315" spans="1:18" s="32" customFormat="1" ht="15" customHeight="1" x14ac:dyDescent="0.25">
      <c r="A315" s="167">
        <v>2017</v>
      </c>
      <c r="B315" s="84" t="s">
        <v>1009</v>
      </c>
      <c r="C315" s="124" t="s">
        <v>111</v>
      </c>
      <c r="D315" s="124" t="s">
        <v>112</v>
      </c>
      <c r="E315" s="129" t="s">
        <v>734</v>
      </c>
      <c r="F315" s="121"/>
      <c r="G315" s="40"/>
      <c r="H315" s="121"/>
      <c r="I315" s="122"/>
      <c r="J315" s="124" t="s">
        <v>19</v>
      </c>
      <c r="K315" s="167" t="s">
        <v>183</v>
      </c>
      <c r="L315" s="124">
        <v>95</v>
      </c>
      <c r="M315" s="130">
        <v>6758</v>
      </c>
      <c r="N315" s="130">
        <v>7077</v>
      </c>
      <c r="O315" s="126">
        <f>P315/Q315*100</f>
        <v>100</v>
      </c>
      <c r="P315" s="123">
        <v>10263</v>
      </c>
      <c r="Q315" s="123">
        <v>10263</v>
      </c>
      <c r="R315" s="12">
        <v>1</v>
      </c>
    </row>
    <row r="316" spans="1:18" s="32" customFormat="1" ht="15" customHeight="1" x14ac:dyDescent="0.25">
      <c r="A316" s="167">
        <v>2017</v>
      </c>
      <c r="B316" s="84" t="s">
        <v>1009</v>
      </c>
      <c r="C316" s="124" t="s">
        <v>111</v>
      </c>
      <c r="D316" s="124" t="s">
        <v>112</v>
      </c>
      <c r="E316" s="129" t="s">
        <v>588</v>
      </c>
      <c r="F316" s="121"/>
      <c r="G316" s="40"/>
      <c r="H316" s="121"/>
      <c r="I316" s="122"/>
      <c r="J316" s="130" t="s">
        <v>19</v>
      </c>
      <c r="K316" s="167" t="s">
        <v>183</v>
      </c>
      <c r="L316" s="131">
        <v>4</v>
      </c>
      <c r="M316" s="130">
        <v>48654</v>
      </c>
      <c r="N316" s="130">
        <v>46783</v>
      </c>
      <c r="O316" s="132">
        <f>P316/Q316*100-100</f>
        <v>1.8706734424392693</v>
      </c>
      <c r="P316" s="123">
        <v>50917</v>
      </c>
      <c r="Q316" s="123">
        <v>49982</v>
      </c>
      <c r="R316" s="12">
        <v>1</v>
      </c>
    </row>
    <row r="317" spans="1:18" s="32" customFormat="1" ht="15" customHeight="1" x14ac:dyDescent="0.25">
      <c r="A317" s="167">
        <v>2017</v>
      </c>
      <c r="B317" s="84" t="s">
        <v>1009</v>
      </c>
      <c r="C317" s="124" t="s">
        <v>111</v>
      </c>
      <c r="D317" s="124" t="s">
        <v>112</v>
      </c>
      <c r="E317" s="133" t="s">
        <v>594</v>
      </c>
      <c r="F317" s="121"/>
      <c r="G317" s="40"/>
      <c r="H317" s="121"/>
      <c r="I317" s="122"/>
      <c r="J317" s="130" t="s">
        <v>19</v>
      </c>
      <c r="K317" s="167" t="s">
        <v>183</v>
      </c>
      <c r="L317" s="124">
        <v>96</v>
      </c>
      <c r="M317" s="130">
        <v>48</v>
      </c>
      <c r="N317" s="130">
        <v>50</v>
      </c>
      <c r="O317" s="126">
        <f t="shared" ref="O317:O330" si="8">P317/Q317*100</f>
        <v>100</v>
      </c>
      <c r="P317" s="123">
        <v>49</v>
      </c>
      <c r="Q317" s="123">
        <v>49</v>
      </c>
      <c r="R317" s="12">
        <v>1</v>
      </c>
    </row>
    <row r="318" spans="1:18" s="32" customFormat="1" ht="15" customHeight="1" x14ac:dyDescent="0.25">
      <c r="A318" s="167">
        <v>2017</v>
      </c>
      <c r="B318" s="84" t="s">
        <v>1009</v>
      </c>
      <c r="C318" s="124" t="s">
        <v>111</v>
      </c>
      <c r="D318" s="124" t="s">
        <v>112</v>
      </c>
      <c r="E318" s="133" t="s">
        <v>737</v>
      </c>
      <c r="F318" s="121"/>
      <c r="G318" s="40"/>
      <c r="H318" s="121"/>
      <c r="I318" s="122"/>
      <c r="J318" s="130" t="s">
        <v>19</v>
      </c>
      <c r="K318" s="167" t="s">
        <v>183</v>
      </c>
      <c r="L318" s="124">
        <v>95</v>
      </c>
      <c r="M318" s="130">
        <v>6073</v>
      </c>
      <c r="N318" s="130">
        <v>6392</v>
      </c>
      <c r="O318" s="126">
        <f t="shared" si="8"/>
        <v>100</v>
      </c>
      <c r="P318" s="123">
        <v>86</v>
      </c>
      <c r="Q318" s="123">
        <v>86</v>
      </c>
      <c r="R318" s="12">
        <v>1</v>
      </c>
    </row>
    <row r="319" spans="1:18" s="32" customFormat="1" ht="15" customHeight="1" x14ac:dyDescent="0.25">
      <c r="A319" s="167">
        <v>2017</v>
      </c>
      <c r="B319" s="84" t="s">
        <v>1009</v>
      </c>
      <c r="C319" s="124" t="s">
        <v>111</v>
      </c>
      <c r="D319" s="124" t="s">
        <v>112</v>
      </c>
      <c r="E319" s="133" t="s">
        <v>531</v>
      </c>
      <c r="F319" s="121"/>
      <c r="G319" s="40"/>
      <c r="H319" s="121"/>
      <c r="I319" s="122"/>
      <c r="J319" s="130" t="s">
        <v>19</v>
      </c>
      <c r="K319" s="167" t="s">
        <v>183</v>
      </c>
      <c r="L319" s="124">
        <v>99</v>
      </c>
      <c r="M319" s="130">
        <v>48168</v>
      </c>
      <c r="N319" s="130">
        <v>48654</v>
      </c>
      <c r="O319" s="126">
        <f t="shared" si="8"/>
        <v>100</v>
      </c>
      <c r="P319" s="123">
        <v>50917</v>
      </c>
      <c r="Q319" s="123">
        <v>50917</v>
      </c>
      <c r="R319" s="12">
        <v>1</v>
      </c>
    </row>
    <row r="320" spans="1:18" s="32" customFormat="1" ht="15" customHeight="1" x14ac:dyDescent="0.25">
      <c r="A320" s="167">
        <v>2017</v>
      </c>
      <c r="B320" s="84" t="s">
        <v>1009</v>
      </c>
      <c r="C320" s="133" t="s">
        <v>113</v>
      </c>
      <c r="D320" s="133" t="s">
        <v>114</v>
      </c>
      <c r="E320" s="133" t="s">
        <v>753</v>
      </c>
      <c r="F320" s="121"/>
      <c r="G320" s="40"/>
      <c r="H320" s="121"/>
      <c r="I320" s="122"/>
      <c r="J320" s="130" t="s">
        <v>19</v>
      </c>
      <c r="K320" s="167" t="s">
        <v>183</v>
      </c>
      <c r="L320" s="124">
        <v>24.5</v>
      </c>
      <c r="M320" s="130">
        <v>1269100000</v>
      </c>
      <c r="N320" s="130">
        <v>5180000000</v>
      </c>
      <c r="O320" s="126">
        <f t="shared" si="8"/>
        <v>24.783615069200003</v>
      </c>
      <c r="P320" s="125">
        <v>1239180753.46</v>
      </c>
      <c r="Q320" s="125">
        <v>5000000000</v>
      </c>
      <c r="R320" s="12">
        <v>1</v>
      </c>
    </row>
    <row r="321" spans="1:18" s="32" customFormat="1" ht="15" customHeight="1" x14ac:dyDescent="0.25">
      <c r="A321" s="167">
        <v>2017</v>
      </c>
      <c r="B321" s="84" t="s">
        <v>1009</v>
      </c>
      <c r="C321" s="133" t="s">
        <v>113</v>
      </c>
      <c r="D321" s="133" t="s">
        <v>114</v>
      </c>
      <c r="E321" s="133" t="s">
        <v>750</v>
      </c>
      <c r="F321" s="121"/>
      <c r="G321" s="40"/>
      <c r="H321" s="121"/>
      <c r="I321" s="122"/>
      <c r="J321" s="130" t="s">
        <v>19</v>
      </c>
      <c r="K321" s="167" t="s">
        <v>183</v>
      </c>
      <c r="L321" s="124">
        <v>25</v>
      </c>
      <c r="M321" s="130">
        <v>78800</v>
      </c>
      <c r="N321" s="130">
        <v>319200</v>
      </c>
      <c r="O321" s="126">
        <f t="shared" si="8"/>
        <v>24.997295469912103</v>
      </c>
      <c r="P321" s="125">
        <v>73942</v>
      </c>
      <c r="Q321" s="125">
        <v>295800</v>
      </c>
      <c r="R321" s="12">
        <v>1</v>
      </c>
    </row>
    <row r="322" spans="1:18" s="32" customFormat="1" ht="15" customHeight="1" x14ac:dyDescent="0.25">
      <c r="A322" s="167">
        <v>2017</v>
      </c>
      <c r="B322" s="84" t="s">
        <v>1009</v>
      </c>
      <c r="C322" s="133" t="s">
        <v>115</v>
      </c>
      <c r="D322" s="133" t="s">
        <v>625</v>
      </c>
      <c r="E322" s="133" t="s">
        <v>759</v>
      </c>
      <c r="F322" s="121"/>
      <c r="G322" s="40"/>
      <c r="H322" s="121"/>
      <c r="I322" s="122"/>
      <c r="J322" s="130" t="s">
        <v>19</v>
      </c>
      <c r="K322" s="167" t="s">
        <v>183</v>
      </c>
      <c r="L322" s="124">
        <v>93.44</v>
      </c>
      <c r="M322" s="130">
        <v>114</v>
      </c>
      <c r="N322" s="130">
        <v>122</v>
      </c>
      <c r="O322" s="124">
        <f t="shared" si="8"/>
        <v>92.622950819672127</v>
      </c>
      <c r="P322" s="125">
        <v>226</v>
      </c>
      <c r="Q322" s="125">
        <v>244</v>
      </c>
      <c r="R322" s="12">
        <v>1</v>
      </c>
    </row>
    <row r="323" spans="1:18" s="32" customFormat="1" ht="15" customHeight="1" x14ac:dyDescent="0.25">
      <c r="A323" s="167">
        <v>2017</v>
      </c>
      <c r="B323" s="84" t="s">
        <v>1009</v>
      </c>
      <c r="C323" s="120" t="s">
        <v>119</v>
      </c>
      <c r="D323" s="120" t="s">
        <v>661</v>
      </c>
      <c r="E323" s="120" t="s">
        <v>665</v>
      </c>
      <c r="F323" s="121"/>
      <c r="G323" s="40"/>
      <c r="H323" s="121"/>
      <c r="I323" s="122"/>
      <c r="J323" s="123" t="s">
        <v>19</v>
      </c>
      <c r="K323" s="167" t="s">
        <v>183</v>
      </c>
      <c r="L323" s="124">
        <v>100</v>
      </c>
      <c r="M323" s="124">
        <v>12</v>
      </c>
      <c r="N323" s="124">
        <v>12</v>
      </c>
      <c r="O323" s="124">
        <f t="shared" si="8"/>
        <v>258.33333333333337</v>
      </c>
      <c r="P323" s="123">
        <v>31</v>
      </c>
      <c r="Q323" s="123">
        <v>12</v>
      </c>
      <c r="R323" s="12">
        <v>1</v>
      </c>
    </row>
    <row r="324" spans="1:18" s="32" customFormat="1" ht="15" customHeight="1" x14ac:dyDescent="0.25">
      <c r="A324" s="167">
        <v>2017</v>
      </c>
      <c r="B324" s="84" t="s">
        <v>1009</v>
      </c>
      <c r="C324" s="120" t="s">
        <v>119</v>
      </c>
      <c r="D324" s="120" t="s">
        <v>661</v>
      </c>
      <c r="E324" s="120" t="s">
        <v>668</v>
      </c>
      <c r="F324" s="121"/>
      <c r="G324" s="40"/>
      <c r="H324" s="121"/>
      <c r="I324" s="122"/>
      <c r="J324" s="123" t="s">
        <v>19</v>
      </c>
      <c r="K324" s="167" t="s">
        <v>183</v>
      </c>
      <c r="L324" s="124">
        <v>95</v>
      </c>
      <c r="M324" s="124">
        <v>19</v>
      </c>
      <c r="N324" s="124">
        <v>20</v>
      </c>
      <c r="O324" s="124">
        <f t="shared" si="8"/>
        <v>37.037037037037038</v>
      </c>
      <c r="P324" s="123">
        <v>10</v>
      </c>
      <c r="Q324" s="123">
        <v>27</v>
      </c>
      <c r="R324" s="12">
        <v>1</v>
      </c>
    </row>
    <row r="325" spans="1:18" s="32" customFormat="1" ht="15" customHeight="1" x14ac:dyDescent="0.25">
      <c r="A325" s="167">
        <v>2017</v>
      </c>
      <c r="B325" s="84" t="s">
        <v>1009</v>
      </c>
      <c r="C325" s="120" t="s">
        <v>119</v>
      </c>
      <c r="D325" s="120" t="s">
        <v>661</v>
      </c>
      <c r="E325" s="120" t="s">
        <v>676</v>
      </c>
      <c r="F325" s="121"/>
      <c r="G325" s="40"/>
      <c r="H325" s="121"/>
      <c r="I325" s="122"/>
      <c r="J325" s="123" t="s">
        <v>19</v>
      </c>
      <c r="K325" s="167" t="s">
        <v>183</v>
      </c>
      <c r="L325" s="124">
        <v>95</v>
      </c>
      <c r="M325" s="124">
        <v>19</v>
      </c>
      <c r="N325" s="124">
        <v>20</v>
      </c>
      <c r="O325" s="124">
        <f t="shared" si="8"/>
        <v>72</v>
      </c>
      <c r="P325" s="123">
        <v>18</v>
      </c>
      <c r="Q325" s="123">
        <v>25</v>
      </c>
      <c r="R325" s="12">
        <v>1</v>
      </c>
    </row>
    <row r="326" spans="1:18" s="32" customFormat="1" ht="15" customHeight="1" x14ac:dyDescent="0.25">
      <c r="A326" s="167">
        <v>2017</v>
      </c>
      <c r="B326" s="84" t="s">
        <v>1009</v>
      </c>
      <c r="C326" s="120" t="s">
        <v>119</v>
      </c>
      <c r="D326" s="120" t="s">
        <v>661</v>
      </c>
      <c r="E326" s="120" t="s">
        <v>525</v>
      </c>
      <c r="F326" s="121"/>
      <c r="G326" s="40"/>
      <c r="H326" s="121"/>
      <c r="I326" s="122"/>
      <c r="J326" s="123" t="s">
        <v>19</v>
      </c>
      <c r="K326" s="167" t="s">
        <v>183</v>
      </c>
      <c r="L326" s="124">
        <v>100</v>
      </c>
      <c r="M326" s="124">
        <v>20</v>
      </c>
      <c r="N326" s="124">
        <v>20</v>
      </c>
      <c r="O326" s="124">
        <f t="shared" si="8"/>
        <v>55.000000000000007</v>
      </c>
      <c r="P326" s="123">
        <v>11</v>
      </c>
      <c r="Q326" s="123">
        <v>20</v>
      </c>
      <c r="R326" s="12">
        <v>1</v>
      </c>
    </row>
    <row r="327" spans="1:18" s="32" customFormat="1" ht="15" customHeight="1" x14ac:dyDescent="0.25">
      <c r="A327" s="167">
        <v>2017</v>
      </c>
      <c r="B327" s="84" t="s">
        <v>1009</v>
      </c>
      <c r="C327" s="120" t="s">
        <v>119</v>
      </c>
      <c r="D327" s="120" t="s">
        <v>661</v>
      </c>
      <c r="E327" s="120" t="s">
        <v>776</v>
      </c>
      <c r="F327" s="121"/>
      <c r="G327" s="40"/>
      <c r="H327" s="121"/>
      <c r="I327" s="122"/>
      <c r="J327" s="123" t="s">
        <v>19</v>
      </c>
      <c r="K327" s="167" t="s">
        <v>183</v>
      </c>
      <c r="L327" s="124">
        <v>71.430000000000007</v>
      </c>
      <c r="M327" s="124">
        <v>25</v>
      </c>
      <c r="N327" s="124">
        <v>35</v>
      </c>
      <c r="O327" s="124">
        <f t="shared" si="8"/>
        <v>77.142857142857153</v>
      </c>
      <c r="P327" s="123">
        <v>27</v>
      </c>
      <c r="Q327" s="123">
        <v>35</v>
      </c>
      <c r="R327" s="12">
        <v>1</v>
      </c>
    </row>
    <row r="328" spans="1:18" s="32" customFormat="1" ht="15" customHeight="1" x14ac:dyDescent="0.25">
      <c r="A328" s="167">
        <v>2017</v>
      </c>
      <c r="B328" s="84" t="s">
        <v>1009</v>
      </c>
      <c r="C328" s="120" t="s">
        <v>119</v>
      </c>
      <c r="D328" s="120" t="s">
        <v>661</v>
      </c>
      <c r="E328" s="120" t="s">
        <v>662</v>
      </c>
      <c r="F328" s="121"/>
      <c r="G328" s="40"/>
      <c r="H328" s="121"/>
      <c r="I328" s="122"/>
      <c r="J328" s="123" t="s">
        <v>19</v>
      </c>
      <c r="K328" s="167" t="s">
        <v>183</v>
      </c>
      <c r="L328" s="124">
        <v>88.64</v>
      </c>
      <c r="M328" s="124">
        <v>39</v>
      </c>
      <c r="N328" s="124">
        <v>44</v>
      </c>
      <c r="O328" s="124">
        <f t="shared" si="8"/>
        <v>100</v>
      </c>
      <c r="P328" s="123">
        <v>15</v>
      </c>
      <c r="Q328" s="123">
        <v>15</v>
      </c>
      <c r="R328" s="12">
        <v>1</v>
      </c>
    </row>
    <row r="329" spans="1:18" s="32" customFormat="1" ht="15" customHeight="1" x14ac:dyDescent="0.25">
      <c r="A329" s="167">
        <v>2017</v>
      </c>
      <c r="B329" s="84" t="s">
        <v>1009</v>
      </c>
      <c r="C329" s="120" t="s">
        <v>119</v>
      </c>
      <c r="D329" s="120" t="s">
        <v>661</v>
      </c>
      <c r="E329" s="120" t="s">
        <v>679</v>
      </c>
      <c r="F329" s="121"/>
      <c r="G329" s="40"/>
      <c r="H329" s="121"/>
      <c r="I329" s="122"/>
      <c r="J329" s="123" t="s">
        <v>19</v>
      </c>
      <c r="K329" s="167" t="s">
        <v>183</v>
      </c>
      <c r="L329" s="124">
        <v>92.86</v>
      </c>
      <c r="M329" s="124">
        <v>65</v>
      </c>
      <c r="N329" s="124">
        <v>70</v>
      </c>
      <c r="O329" s="124">
        <f t="shared" si="8"/>
        <v>91.228070175438589</v>
      </c>
      <c r="P329" s="123">
        <v>52</v>
      </c>
      <c r="Q329" s="123">
        <v>57</v>
      </c>
      <c r="R329" s="12">
        <v>1</v>
      </c>
    </row>
    <row r="330" spans="1:18" s="32" customFormat="1" ht="15" customHeight="1" x14ac:dyDescent="0.25">
      <c r="A330" s="167">
        <v>2017</v>
      </c>
      <c r="B330" s="84" t="s">
        <v>1009</v>
      </c>
      <c r="C330" s="120" t="s">
        <v>119</v>
      </c>
      <c r="D330" s="120" t="s">
        <v>661</v>
      </c>
      <c r="E330" s="120" t="s">
        <v>779</v>
      </c>
      <c r="F330" s="121"/>
      <c r="G330" s="40"/>
      <c r="H330" s="121"/>
      <c r="I330" s="122"/>
      <c r="J330" s="123" t="s">
        <v>19</v>
      </c>
      <c r="K330" s="167" t="s">
        <v>183</v>
      </c>
      <c r="L330" s="124">
        <v>88.89</v>
      </c>
      <c r="M330" s="124">
        <v>16</v>
      </c>
      <c r="N330" s="124">
        <v>18</v>
      </c>
      <c r="O330" s="124">
        <f t="shared" si="8"/>
        <v>100</v>
      </c>
      <c r="P330" s="123">
        <v>46</v>
      </c>
      <c r="Q330" s="123">
        <v>46</v>
      </c>
      <c r="R330" s="12">
        <v>1</v>
      </c>
    </row>
    <row r="331" spans="1:18" s="32" customFormat="1" ht="15" customHeight="1" x14ac:dyDescent="0.25">
      <c r="A331" s="167">
        <v>2017</v>
      </c>
      <c r="B331" s="84" t="s">
        <v>1009</v>
      </c>
      <c r="C331" s="134" t="s">
        <v>98</v>
      </c>
      <c r="D331" s="134" t="s">
        <v>978</v>
      </c>
      <c r="E331" s="135" t="s">
        <v>522</v>
      </c>
      <c r="F331" s="135" t="s">
        <v>524</v>
      </c>
      <c r="G331" s="12" t="s">
        <v>34</v>
      </c>
      <c r="H331" s="135" t="s">
        <v>523</v>
      </c>
      <c r="I331" s="135" t="s">
        <v>37</v>
      </c>
      <c r="J331" s="135" t="s">
        <v>19</v>
      </c>
      <c r="K331" s="167" t="s">
        <v>184</v>
      </c>
      <c r="L331" s="136">
        <f>(M331/N331)*100</f>
        <v>95</v>
      </c>
      <c r="M331" s="137">
        <f>N331*0.95</f>
        <v>380</v>
      </c>
      <c r="N331" s="137">
        <v>400</v>
      </c>
      <c r="O331" s="137">
        <f>(P331/Q331)*100</f>
        <v>99.253731343283576</v>
      </c>
      <c r="P331" s="137">
        <v>665</v>
      </c>
      <c r="Q331" s="137">
        <v>670</v>
      </c>
      <c r="R331" s="12">
        <v>1</v>
      </c>
    </row>
    <row r="332" spans="1:18" s="32" customFormat="1" ht="15" customHeight="1" x14ac:dyDescent="0.25">
      <c r="A332" s="167">
        <v>2017</v>
      </c>
      <c r="B332" s="84" t="s">
        <v>1009</v>
      </c>
      <c r="C332" s="134" t="s">
        <v>98</v>
      </c>
      <c r="D332" s="134" t="s">
        <v>978</v>
      </c>
      <c r="E332" s="135" t="s">
        <v>525</v>
      </c>
      <c r="F332" s="135" t="s">
        <v>527</v>
      </c>
      <c r="G332" s="12" t="s">
        <v>44</v>
      </c>
      <c r="H332" s="135" t="s">
        <v>526</v>
      </c>
      <c r="I332" s="135" t="s">
        <v>37</v>
      </c>
      <c r="J332" s="135" t="s">
        <v>19</v>
      </c>
      <c r="K332" s="167" t="s">
        <v>184</v>
      </c>
      <c r="L332" s="136">
        <f>(M332/N332)*100</f>
        <v>100</v>
      </c>
      <c r="M332" s="137">
        <v>15</v>
      </c>
      <c r="N332" s="137">
        <v>15</v>
      </c>
      <c r="O332" s="137">
        <f>(P332/Q332)*100</f>
        <v>100</v>
      </c>
      <c r="P332" s="137">
        <v>15</v>
      </c>
      <c r="Q332" s="137">
        <v>15</v>
      </c>
      <c r="R332" s="12">
        <v>1</v>
      </c>
    </row>
    <row r="333" spans="1:18" s="32" customFormat="1" ht="15" customHeight="1" x14ac:dyDescent="0.25">
      <c r="A333" s="167">
        <v>2017</v>
      </c>
      <c r="B333" s="84" t="s">
        <v>1009</v>
      </c>
      <c r="C333" s="134" t="s">
        <v>98</v>
      </c>
      <c r="D333" s="134" t="s">
        <v>978</v>
      </c>
      <c r="E333" s="135" t="s">
        <v>528</v>
      </c>
      <c r="F333" s="135" t="s">
        <v>530</v>
      </c>
      <c r="G333" s="12" t="s">
        <v>44</v>
      </c>
      <c r="H333" s="135" t="s">
        <v>529</v>
      </c>
      <c r="I333" s="135" t="s">
        <v>37</v>
      </c>
      <c r="J333" s="135" t="s">
        <v>19</v>
      </c>
      <c r="K333" s="167" t="s">
        <v>184</v>
      </c>
      <c r="L333" s="136">
        <f>(M333/N333)*100</f>
        <v>100</v>
      </c>
      <c r="M333" s="137">
        <v>400</v>
      </c>
      <c r="N333" s="137">
        <v>400</v>
      </c>
      <c r="O333" s="137">
        <f>(P333/Q333)*100</f>
        <v>100</v>
      </c>
      <c r="P333" s="137">
        <v>670</v>
      </c>
      <c r="Q333" s="137">
        <v>670</v>
      </c>
      <c r="R333" s="12">
        <v>1</v>
      </c>
    </row>
    <row r="334" spans="1:18" s="32" customFormat="1" ht="15" customHeight="1" x14ac:dyDescent="0.25">
      <c r="A334" s="167">
        <v>2017</v>
      </c>
      <c r="B334" s="84" t="s">
        <v>1009</v>
      </c>
      <c r="C334" s="134" t="s">
        <v>98</v>
      </c>
      <c r="D334" s="134" t="s">
        <v>978</v>
      </c>
      <c r="E334" s="135" t="s">
        <v>709</v>
      </c>
      <c r="F334" s="135" t="s">
        <v>711</v>
      </c>
      <c r="G334" s="12" t="s">
        <v>44</v>
      </c>
      <c r="H334" s="135" t="s">
        <v>710</v>
      </c>
      <c r="I334" s="135" t="s">
        <v>45</v>
      </c>
      <c r="J334" s="135" t="s">
        <v>19</v>
      </c>
      <c r="K334" s="167" t="s">
        <v>184</v>
      </c>
      <c r="L334" s="136">
        <f>(M334/N334)*100</f>
        <v>85</v>
      </c>
      <c r="M334" s="137">
        <f>N334*0.85</f>
        <v>1275000</v>
      </c>
      <c r="N334" s="137">
        <v>1500000</v>
      </c>
      <c r="O334" s="137">
        <f>(P334/Q334)*100</f>
        <v>92.793992603946791</v>
      </c>
      <c r="P334" s="138">
        <v>1318587374.9300001</v>
      </c>
      <c r="Q334" s="138">
        <v>1420983555</v>
      </c>
      <c r="R334" s="12">
        <v>1</v>
      </c>
    </row>
    <row r="335" spans="1:18" s="32" customFormat="1" ht="15" customHeight="1" x14ac:dyDescent="0.25">
      <c r="A335" s="167">
        <v>2017</v>
      </c>
      <c r="B335" s="84" t="s">
        <v>1009</v>
      </c>
      <c r="C335" s="134" t="s">
        <v>81</v>
      </c>
      <c r="D335" s="134" t="s">
        <v>2</v>
      </c>
      <c r="E335" s="135" t="s">
        <v>168</v>
      </c>
      <c r="F335" s="135" t="s">
        <v>170</v>
      </c>
      <c r="G335" s="12" t="s">
        <v>44</v>
      </c>
      <c r="H335" s="135" t="s">
        <v>169</v>
      </c>
      <c r="I335" s="135" t="s">
        <v>45</v>
      </c>
      <c r="J335" s="135" t="s">
        <v>19</v>
      </c>
      <c r="K335" s="167" t="s">
        <v>184</v>
      </c>
      <c r="L335" s="136">
        <v>100</v>
      </c>
      <c r="M335" s="137">
        <v>7</v>
      </c>
      <c r="N335" s="137">
        <v>7</v>
      </c>
      <c r="O335" s="137">
        <v>100</v>
      </c>
      <c r="P335" s="137">
        <v>7</v>
      </c>
      <c r="Q335" s="137">
        <v>7</v>
      </c>
      <c r="R335" s="12">
        <v>1</v>
      </c>
    </row>
    <row r="336" spans="1:18" s="32" customFormat="1" ht="15" customHeight="1" x14ac:dyDescent="0.25">
      <c r="A336" s="167">
        <v>2017</v>
      </c>
      <c r="B336" s="84" t="s">
        <v>1009</v>
      </c>
      <c r="C336" s="134" t="s">
        <v>81</v>
      </c>
      <c r="D336" s="134" t="s">
        <v>2</v>
      </c>
      <c r="E336" s="135" t="s">
        <v>172</v>
      </c>
      <c r="F336" s="135" t="s">
        <v>174</v>
      </c>
      <c r="G336" s="12" t="s">
        <v>44</v>
      </c>
      <c r="H336" s="135" t="s">
        <v>173</v>
      </c>
      <c r="I336" s="135" t="s">
        <v>45</v>
      </c>
      <c r="J336" s="135" t="s">
        <v>19</v>
      </c>
      <c r="K336" s="167" t="s">
        <v>184</v>
      </c>
      <c r="L336" s="136">
        <v>93.3</v>
      </c>
      <c r="M336" s="137">
        <v>28</v>
      </c>
      <c r="N336" s="137">
        <v>30</v>
      </c>
      <c r="O336" s="137">
        <v>100</v>
      </c>
      <c r="P336" s="137">
        <v>27</v>
      </c>
      <c r="Q336" s="137">
        <v>27</v>
      </c>
      <c r="R336" s="12">
        <v>1</v>
      </c>
    </row>
    <row r="337" spans="1:18" s="32" customFormat="1" ht="15" customHeight="1" x14ac:dyDescent="0.25">
      <c r="A337" s="167">
        <v>2017</v>
      </c>
      <c r="B337" s="84" t="s">
        <v>1009</v>
      </c>
      <c r="C337" s="134" t="s">
        <v>111</v>
      </c>
      <c r="D337" s="134" t="s">
        <v>968</v>
      </c>
      <c r="E337" s="135" t="s">
        <v>723</v>
      </c>
      <c r="F337" s="135" t="s">
        <v>725</v>
      </c>
      <c r="G337" s="12" t="s">
        <v>26</v>
      </c>
      <c r="H337" s="135" t="s">
        <v>724</v>
      </c>
      <c r="I337" s="135" t="s">
        <v>37</v>
      </c>
      <c r="J337" s="135" t="s">
        <v>354</v>
      </c>
      <c r="K337" s="167" t="s">
        <v>184</v>
      </c>
      <c r="L337" s="139">
        <v>19.999999999999996</v>
      </c>
      <c r="M337" s="139">
        <v>10422</v>
      </c>
      <c r="N337" s="139">
        <v>8685</v>
      </c>
      <c r="O337" s="139">
        <v>-10.641483358286308</v>
      </c>
      <c r="P337" s="139">
        <v>7759</v>
      </c>
      <c r="Q337" s="140">
        <v>8683</v>
      </c>
      <c r="R337" s="12">
        <v>1</v>
      </c>
    </row>
    <row r="338" spans="1:18" s="32" customFormat="1" ht="15" customHeight="1" x14ac:dyDescent="0.25">
      <c r="A338" s="167">
        <v>2017</v>
      </c>
      <c r="B338" s="84" t="s">
        <v>1009</v>
      </c>
      <c r="C338" s="134" t="s">
        <v>111</v>
      </c>
      <c r="D338" s="134" t="s">
        <v>968</v>
      </c>
      <c r="E338" s="135" t="s">
        <v>729</v>
      </c>
      <c r="F338" s="135" t="s">
        <v>581</v>
      </c>
      <c r="G338" s="12" t="s">
        <v>34</v>
      </c>
      <c r="H338" s="135" t="s">
        <v>580</v>
      </c>
      <c r="I338" s="135" t="s">
        <v>37</v>
      </c>
      <c r="J338" s="135" t="s">
        <v>354</v>
      </c>
      <c r="K338" s="167" t="s">
        <v>184</v>
      </c>
      <c r="L338" s="139">
        <v>5.7692307692307709</v>
      </c>
      <c r="M338" s="139">
        <v>110</v>
      </c>
      <c r="N338" s="139">
        <v>104</v>
      </c>
      <c r="O338" s="139">
        <v>-31.73076923076923</v>
      </c>
      <c r="P338" s="139">
        <v>71</v>
      </c>
      <c r="Q338" s="139">
        <v>104</v>
      </c>
      <c r="R338" s="12">
        <v>1</v>
      </c>
    </row>
    <row r="339" spans="1:18" s="32" customFormat="1" ht="15" customHeight="1" x14ac:dyDescent="0.25">
      <c r="A339" s="167">
        <v>2017</v>
      </c>
      <c r="B339" s="84" t="s">
        <v>1009</v>
      </c>
      <c r="C339" s="134" t="s">
        <v>111</v>
      </c>
      <c r="D339" s="134" t="s">
        <v>968</v>
      </c>
      <c r="E339" s="135" t="s">
        <v>730</v>
      </c>
      <c r="F339" s="135" t="s">
        <v>584</v>
      </c>
      <c r="G339" s="12" t="s">
        <v>34</v>
      </c>
      <c r="H339" s="135" t="s">
        <v>583</v>
      </c>
      <c r="I339" s="135" t="s">
        <v>37</v>
      </c>
      <c r="J339" s="135" t="s">
        <v>354</v>
      </c>
      <c r="K339" s="167" t="s">
        <v>184</v>
      </c>
      <c r="L339" s="139">
        <v>2.7736503219415454</v>
      </c>
      <c r="M339" s="139">
        <v>2075</v>
      </c>
      <c r="N339" s="139">
        <v>2019</v>
      </c>
      <c r="O339" s="139">
        <v>6.7360079247152038</v>
      </c>
      <c r="P339" s="139">
        <v>2155</v>
      </c>
      <c r="Q339" s="139">
        <v>2019</v>
      </c>
      <c r="R339" s="12">
        <v>1</v>
      </c>
    </row>
    <row r="340" spans="1:18" s="32" customFormat="1" ht="15" customHeight="1" x14ac:dyDescent="0.25">
      <c r="A340" s="167">
        <v>2017</v>
      </c>
      <c r="B340" s="84" t="s">
        <v>1009</v>
      </c>
      <c r="C340" s="134" t="s">
        <v>111</v>
      </c>
      <c r="D340" s="134" t="s">
        <v>968</v>
      </c>
      <c r="E340" s="135" t="s">
        <v>585</v>
      </c>
      <c r="F340" s="135" t="s">
        <v>587</v>
      </c>
      <c r="G340" s="12" t="s">
        <v>34</v>
      </c>
      <c r="H340" s="135" t="s">
        <v>586</v>
      </c>
      <c r="I340" s="135" t="s">
        <v>45</v>
      </c>
      <c r="J340" s="135" t="s">
        <v>19</v>
      </c>
      <c r="K340" s="167" t="s">
        <v>184</v>
      </c>
      <c r="L340" s="139">
        <v>0.90085824208345666</v>
      </c>
      <c r="M340" s="139">
        <v>9132</v>
      </c>
      <c r="N340" s="139">
        <v>10137</v>
      </c>
      <c r="O340" s="139">
        <v>0.99306462140992169</v>
      </c>
      <c r="P340" s="139">
        <v>12171</v>
      </c>
      <c r="Q340" s="139">
        <v>12256</v>
      </c>
      <c r="R340" s="12">
        <v>1</v>
      </c>
    </row>
    <row r="341" spans="1:18" ht="15" customHeight="1" x14ac:dyDescent="0.25">
      <c r="A341" s="167">
        <v>2017</v>
      </c>
      <c r="B341" s="84" t="s">
        <v>1009</v>
      </c>
      <c r="C341" s="134" t="s">
        <v>111</v>
      </c>
      <c r="D341" s="134" t="s">
        <v>968</v>
      </c>
      <c r="E341" s="135" t="s">
        <v>588</v>
      </c>
      <c r="F341" s="135" t="s">
        <v>590</v>
      </c>
      <c r="G341" s="12" t="s">
        <v>34</v>
      </c>
      <c r="H341" s="135" t="s">
        <v>589</v>
      </c>
      <c r="I341" s="135" t="s">
        <v>45</v>
      </c>
      <c r="J341" s="135" t="s">
        <v>354</v>
      </c>
      <c r="K341" s="167" t="s">
        <v>184</v>
      </c>
      <c r="L341" s="139">
        <v>3.9992576783891565</v>
      </c>
      <c r="M341" s="139">
        <v>56040</v>
      </c>
      <c r="N341" s="139">
        <v>53885</v>
      </c>
      <c r="O341" s="139">
        <v>1.7735239451788232</v>
      </c>
      <c r="P341" s="139">
        <v>58590</v>
      </c>
      <c r="Q341" s="139">
        <v>57569</v>
      </c>
      <c r="R341" s="12">
        <v>1</v>
      </c>
    </row>
    <row r="342" spans="1:18" ht="15" customHeight="1" x14ac:dyDescent="0.25">
      <c r="A342" s="167">
        <v>2017</v>
      </c>
      <c r="B342" s="84" t="s">
        <v>1009</v>
      </c>
      <c r="C342" s="134" t="s">
        <v>111</v>
      </c>
      <c r="D342" s="134" t="s">
        <v>968</v>
      </c>
      <c r="E342" s="135" t="s">
        <v>731</v>
      </c>
      <c r="F342" s="135" t="s">
        <v>733</v>
      </c>
      <c r="G342" s="12" t="s">
        <v>34</v>
      </c>
      <c r="H342" s="135" t="s">
        <v>732</v>
      </c>
      <c r="I342" s="135" t="s">
        <v>37</v>
      </c>
      <c r="J342" s="135" t="s">
        <v>354</v>
      </c>
      <c r="K342" s="167" t="s">
        <v>184</v>
      </c>
      <c r="L342" s="139">
        <v>4.3219076005961199</v>
      </c>
      <c r="M342" s="139">
        <v>639</v>
      </c>
      <c r="N342" s="139">
        <v>613</v>
      </c>
      <c r="O342" s="139">
        <v>-12.80388978930308</v>
      </c>
      <c r="P342" s="139">
        <v>538</v>
      </c>
      <c r="Q342" s="139">
        <v>617</v>
      </c>
      <c r="R342" s="12">
        <v>1</v>
      </c>
    </row>
    <row r="343" spans="1:18" ht="15" customHeight="1" x14ac:dyDescent="0.25">
      <c r="A343" s="167">
        <v>2017</v>
      </c>
      <c r="B343" s="84" t="s">
        <v>1009</v>
      </c>
      <c r="C343" s="134" t="s">
        <v>111</v>
      </c>
      <c r="D343" s="134" t="s">
        <v>968</v>
      </c>
      <c r="E343" s="135" t="s">
        <v>594</v>
      </c>
      <c r="F343" s="135" t="s">
        <v>596</v>
      </c>
      <c r="G343" s="12" t="s">
        <v>44</v>
      </c>
      <c r="H343" s="135" t="s">
        <v>595</v>
      </c>
      <c r="I343" s="135" t="s">
        <v>45</v>
      </c>
      <c r="J343" s="135" t="s">
        <v>19</v>
      </c>
      <c r="K343" s="167" t="s">
        <v>184</v>
      </c>
      <c r="L343" s="139">
        <v>0.96</v>
      </c>
      <c r="M343" s="139">
        <v>72</v>
      </c>
      <c r="N343" s="139">
        <v>75</v>
      </c>
      <c r="O343" s="139">
        <v>1</v>
      </c>
      <c r="P343" s="139">
        <v>64</v>
      </c>
      <c r="Q343" s="139">
        <v>64</v>
      </c>
      <c r="R343" s="12">
        <v>1</v>
      </c>
    </row>
    <row r="344" spans="1:18" ht="15" customHeight="1" x14ac:dyDescent="0.25">
      <c r="A344" s="167">
        <v>2017</v>
      </c>
      <c r="B344" s="84" t="s">
        <v>1009</v>
      </c>
      <c r="C344" s="134" t="s">
        <v>111</v>
      </c>
      <c r="D344" s="134" t="s">
        <v>968</v>
      </c>
      <c r="E344" s="135" t="s">
        <v>734</v>
      </c>
      <c r="F344" s="135" t="s">
        <v>736</v>
      </c>
      <c r="G344" s="12" t="s">
        <v>44</v>
      </c>
      <c r="H344" s="135" t="s">
        <v>735</v>
      </c>
      <c r="I344" s="135" t="s">
        <v>45</v>
      </c>
      <c r="J344" s="135" t="s">
        <v>19</v>
      </c>
      <c r="K344" s="167" t="s">
        <v>184</v>
      </c>
      <c r="L344" s="139">
        <v>0.95495495495495497</v>
      </c>
      <c r="M344" s="139">
        <v>9679.92</v>
      </c>
      <c r="N344" s="139">
        <v>10136.52</v>
      </c>
      <c r="O344" s="139">
        <v>1</v>
      </c>
      <c r="P344" s="139">
        <v>15341</v>
      </c>
      <c r="Q344" s="139">
        <v>15341</v>
      </c>
      <c r="R344" s="12">
        <v>1</v>
      </c>
    </row>
    <row r="345" spans="1:18" ht="15" customHeight="1" x14ac:dyDescent="0.25">
      <c r="A345" s="167">
        <v>2017</v>
      </c>
      <c r="B345" s="84" t="s">
        <v>1009</v>
      </c>
      <c r="C345" s="134" t="s">
        <v>111</v>
      </c>
      <c r="D345" s="134" t="s">
        <v>968</v>
      </c>
      <c r="E345" s="135" t="s">
        <v>737</v>
      </c>
      <c r="F345" s="135" t="s">
        <v>739</v>
      </c>
      <c r="G345" s="12" t="s">
        <v>44</v>
      </c>
      <c r="H345" s="135" t="s">
        <v>738</v>
      </c>
      <c r="I345" s="135" t="s">
        <v>45</v>
      </c>
      <c r="J345" s="135" t="s">
        <v>19</v>
      </c>
      <c r="K345" s="167" t="s">
        <v>184</v>
      </c>
      <c r="L345" s="139">
        <v>0.95</v>
      </c>
      <c r="M345" s="139">
        <v>8675.4</v>
      </c>
      <c r="N345" s="139">
        <v>9132</v>
      </c>
      <c r="O345" s="139">
        <v>0.99306462140992169</v>
      </c>
      <c r="P345" s="139">
        <v>12171</v>
      </c>
      <c r="Q345" s="139">
        <v>12256</v>
      </c>
      <c r="R345" s="12">
        <v>1</v>
      </c>
    </row>
    <row r="346" spans="1:18" ht="15" customHeight="1" x14ac:dyDescent="0.25">
      <c r="A346" s="167">
        <v>2017</v>
      </c>
      <c r="B346" s="84" t="s">
        <v>1009</v>
      </c>
      <c r="C346" s="134" t="s">
        <v>111</v>
      </c>
      <c r="D346" s="134" t="s">
        <v>968</v>
      </c>
      <c r="E346" s="135" t="s">
        <v>531</v>
      </c>
      <c r="F346" s="135" t="s">
        <v>598</v>
      </c>
      <c r="G346" s="12" t="s">
        <v>44</v>
      </c>
      <c r="H346" s="135" t="s">
        <v>740</v>
      </c>
      <c r="I346" s="135" t="s">
        <v>45</v>
      </c>
      <c r="J346" s="135" t="s">
        <v>19</v>
      </c>
      <c r="K346" s="167" t="s">
        <v>184</v>
      </c>
      <c r="L346" s="139">
        <v>0.99000713775874372</v>
      </c>
      <c r="M346" s="139">
        <v>55480</v>
      </c>
      <c r="N346" s="139">
        <v>56040</v>
      </c>
      <c r="O346" s="139">
        <v>1</v>
      </c>
      <c r="P346" s="139">
        <v>58590</v>
      </c>
      <c r="Q346" s="139">
        <v>58590</v>
      </c>
      <c r="R346" s="12">
        <v>1</v>
      </c>
    </row>
    <row r="347" spans="1:18" ht="15" customHeight="1" x14ac:dyDescent="0.25">
      <c r="A347" s="167">
        <v>2017</v>
      </c>
      <c r="B347" s="84" t="s">
        <v>1009</v>
      </c>
      <c r="C347" s="134" t="s">
        <v>111</v>
      </c>
      <c r="D347" s="134" t="s">
        <v>968</v>
      </c>
      <c r="E347" s="135" t="s">
        <v>741</v>
      </c>
      <c r="F347" s="135" t="s">
        <v>743</v>
      </c>
      <c r="G347" s="12" t="s">
        <v>44</v>
      </c>
      <c r="H347" s="135" t="s">
        <v>742</v>
      </c>
      <c r="I347" s="135" t="s">
        <v>37</v>
      </c>
      <c r="J347" s="135" t="s">
        <v>19</v>
      </c>
      <c r="K347" s="167" t="s">
        <v>184</v>
      </c>
      <c r="L347" s="139">
        <v>0.95</v>
      </c>
      <c r="M347" s="139">
        <v>43126.2</v>
      </c>
      <c r="N347" s="139">
        <v>45396</v>
      </c>
      <c r="O347" s="139">
        <v>0.95465755676939656</v>
      </c>
      <c r="P347" s="139">
        <v>52257</v>
      </c>
      <c r="Q347" s="139">
        <v>54739</v>
      </c>
      <c r="R347" s="12">
        <v>1</v>
      </c>
    </row>
    <row r="348" spans="1:18" ht="15" customHeight="1" x14ac:dyDescent="0.25">
      <c r="A348" s="167">
        <v>2017</v>
      </c>
      <c r="B348" s="84" t="s">
        <v>1009</v>
      </c>
      <c r="C348" s="134" t="s">
        <v>113</v>
      </c>
      <c r="D348" s="134" t="s">
        <v>971</v>
      </c>
      <c r="E348" s="135" t="s">
        <v>750</v>
      </c>
      <c r="F348" s="135" t="s">
        <v>752</v>
      </c>
      <c r="G348" s="12" t="s">
        <v>34</v>
      </c>
      <c r="H348" s="135" t="s">
        <v>751</v>
      </c>
      <c r="I348" s="135" t="s">
        <v>45</v>
      </c>
      <c r="J348" s="135" t="s">
        <v>19</v>
      </c>
      <c r="K348" s="167" t="s">
        <v>184</v>
      </c>
      <c r="L348" s="141">
        <v>50</v>
      </c>
      <c r="M348" s="142">
        <v>159600</v>
      </c>
      <c r="N348" s="142">
        <v>319200</v>
      </c>
      <c r="O348" s="143">
        <v>50.03</v>
      </c>
      <c r="P348" s="144">
        <v>147984</v>
      </c>
      <c r="Q348" s="144">
        <v>295780</v>
      </c>
      <c r="R348" s="12">
        <v>1</v>
      </c>
    </row>
    <row r="349" spans="1:18" ht="15" customHeight="1" x14ac:dyDescent="0.25">
      <c r="A349" s="167">
        <v>2017</v>
      </c>
      <c r="B349" s="84" t="s">
        <v>1009</v>
      </c>
      <c r="C349" s="134" t="s">
        <v>113</v>
      </c>
      <c r="D349" s="134" t="s">
        <v>971</v>
      </c>
      <c r="E349" s="135" t="s">
        <v>753</v>
      </c>
      <c r="F349" s="135" t="s">
        <v>755</v>
      </c>
      <c r="G349" s="12" t="s">
        <v>44</v>
      </c>
      <c r="H349" s="135" t="s">
        <v>754</v>
      </c>
      <c r="I349" s="135" t="s">
        <v>45</v>
      </c>
      <c r="J349" s="135" t="s">
        <v>19</v>
      </c>
      <c r="K349" s="167" t="s">
        <v>184</v>
      </c>
      <c r="L349" s="141">
        <v>49</v>
      </c>
      <c r="M349" s="145">
        <v>2538200000</v>
      </c>
      <c r="N349" s="142">
        <v>5180000000</v>
      </c>
      <c r="O349" s="143">
        <v>49.52</v>
      </c>
      <c r="P349" s="146">
        <v>2475798824.3400002</v>
      </c>
      <c r="Q349" s="147">
        <v>5000000000</v>
      </c>
      <c r="R349" s="12">
        <v>1</v>
      </c>
    </row>
    <row r="350" spans="1:18" ht="15" customHeight="1" x14ac:dyDescent="0.25">
      <c r="A350" s="167">
        <v>2017</v>
      </c>
      <c r="B350" s="84" t="s">
        <v>1009</v>
      </c>
      <c r="C350" s="134" t="s">
        <v>115</v>
      </c>
      <c r="D350" s="134" t="s">
        <v>972</v>
      </c>
      <c r="E350" s="135" t="s">
        <v>759</v>
      </c>
      <c r="F350" s="135" t="s">
        <v>639</v>
      </c>
      <c r="G350" s="12" t="s">
        <v>44</v>
      </c>
      <c r="H350" s="135" t="s">
        <v>638</v>
      </c>
      <c r="I350" s="135" t="s">
        <v>45</v>
      </c>
      <c r="J350" s="135" t="s">
        <v>19</v>
      </c>
      <c r="K350" s="167" t="s">
        <v>184</v>
      </c>
      <c r="L350" s="148">
        <v>95.29</v>
      </c>
      <c r="M350" s="148">
        <v>283</v>
      </c>
      <c r="N350" s="148">
        <v>297</v>
      </c>
      <c r="O350" s="147">
        <v>97.4</v>
      </c>
      <c r="P350" s="147">
        <v>194</v>
      </c>
      <c r="Q350" s="147">
        <v>199</v>
      </c>
      <c r="R350" s="12">
        <v>1</v>
      </c>
    </row>
    <row r="351" spans="1:18" ht="15" customHeight="1" x14ac:dyDescent="0.25">
      <c r="A351" s="167">
        <v>2017</v>
      </c>
      <c r="B351" s="84" t="s">
        <v>1009</v>
      </c>
      <c r="C351" s="134" t="s">
        <v>119</v>
      </c>
      <c r="D351" s="134" t="s">
        <v>974</v>
      </c>
      <c r="E351" s="135" t="s">
        <v>662</v>
      </c>
      <c r="F351" s="135" t="s">
        <v>664</v>
      </c>
      <c r="G351" s="12" t="s">
        <v>26</v>
      </c>
      <c r="H351" s="135" t="s">
        <v>775</v>
      </c>
      <c r="I351" s="135" t="s">
        <v>45</v>
      </c>
      <c r="J351" s="135" t="s">
        <v>19</v>
      </c>
      <c r="K351" s="167" t="s">
        <v>184</v>
      </c>
      <c r="L351" s="149">
        <f t="shared" ref="L351:L358" si="9">+M351/N351</f>
        <v>0.95238095238095233</v>
      </c>
      <c r="M351" s="137">
        <v>20</v>
      </c>
      <c r="N351" s="137">
        <v>21</v>
      </c>
      <c r="O351" s="150">
        <f t="shared" ref="O351:O358" si="10">+P351/Q351</f>
        <v>0.98412698412698407</v>
      </c>
      <c r="P351" s="143">
        <v>62</v>
      </c>
      <c r="Q351" s="143">
        <v>63</v>
      </c>
      <c r="R351" s="12">
        <v>1</v>
      </c>
    </row>
    <row r="352" spans="1:18" ht="15" customHeight="1" x14ac:dyDescent="0.25">
      <c r="A352" s="167">
        <v>2017</v>
      </c>
      <c r="B352" s="84" t="s">
        <v>1009</v>
      </c>
      <c r="C352" s="134" t="s">
        <v>119</v>
      </c>
      <c r="D352" s="134" t="s">
        <v>974</v>
      </c>
      <c r="E352" s="135" t="s">
        <v>665</v>
      </c>
      <c r="F352" s="135" t="s">
        <v>667</v>
      </c>
      <c r="G352" s="12" t="s">
        <v>34</v>
      </c>
      <c r="H352" s="135" t="s">
        <v>666</v>
      </c>
      <c r="I352" s="135" t="s">
        <v>45</v>
      </c>
      <c r="J352" s="135" t="s">
        <v>19</v>
      </c>
      <c r="K352" s="167" t="s">
        <v>184</v>
      </c>
      <c r="L352" s="151">
        <f t="shared" si="9"/>
        <v>1</v>
      </c>
      <c r="M352" s="137">
        <v>31</v>
      </c>
      <c r="N352" s="137">
        <v>31</v>
      </c>
      <c r="O352" s="152">
        <f t="shared" si="10"/>
        <v>1</v>
      </c>
      <c r="P352" s="143">
        <v>31</v>
      </c>
      <c r="Q352" s="143">
        <v>31</v>
      </c>
      <c r="R352" s="12">
        <v>1</v>
      </c>
    </row>
    <row r="353" spans="1:18" ht="15" customHeight="1" x14ac:dyDescent="0.25">
      <c r="A353" s="167">
        <v>2017</v>
      </c>
      <c r="B353" s="84" t="s">
        <v>1009</v>
      </c>
      <c r="C353" s="134" t="s">
        <v>119</v>
      </c>
      <c r="D353" s="134" t="s">
        <v>974</v>
      </c>
      <c r="E353" s="135" t="s">
        <v>668</v>
      </c>
      <c r="F353" s="135" t="s">
        <v>670</v>
      </c>
      <c r="G353" s="12" t="s">
        <v>34</v>
      </c>
      <c r="H353" s="135" t="s">
        <v>669</v>
      </c>
      <c r="I353" s="135" t="s">
        <v>45</v>
      </c>
      <c r="J353" s="135" t="s">
        <v>19</v>
      </c>
      <c r="K353" s="167" t="s">
        <v>184</v>
      </c>
      <c r="L353" s="151">
        <f t="shared" si="9"/>
        <v>1</v>
      </c>
      <c r="M353" s="137">
        <v>51</v>
      </c>
      <c r="N353" s="137">
        <v>51</v>
      </c>
      <c r="O353" s="152">
        <f t="shared" si="10"/>
        <v>1.4705882352941178</v>
      </c>
      <c r="P353" s="143">
        <v>25</v>
      </c>
      <c r="Q353" s="143">
        <v>17</v>
      </c>
      <c r="R353" s="12">
        <v>1</v>
      </c>
    </row>
    <row r="354" spans="1:18" ht="15" customHeight="1" x14ac:dyDescent="0.25">
      <c r="A354" s="167">
        <v>2017</v>
      </c>
      <c r="B354" s="84" t="s">
        <v>1009</v>
      </c>
      <c r="C354" s="134" t="s">
        <v>119</v>
      </c>
      <c r="D354" s="134" t="s">
        <v>974</v>
      </c>
      <c r="E354" s="135" t="s">
        <v>776</v>
      </c>
      <c r="F354" s="135" t="s">
        <v>778</v>
      </c>
      <c r="G354" s="12" t="s">
        <v>44</v>
      </c>
      <c r="H354" s="135" t="s">
        <v>777</v>
      </c>
      <c r="I354" s="135" t="s">
        <v>45</v>
      </c>
      <c r="J354" s="135" t="s">
        <v>19</v>
      </c>
      <c r="K354" s="167" t="s">
        <v>184</v>
      </c>
      <c r="L354" s="149">
        <v>0</v>
      </c>
      <c r="M354" s="137">
        <v>0</v>
      </c>
      <c r="N354" s="137">
        <v>0</v>
      </c>
      <c r="O354" s="152" t="e">
        <f t="shared" si="10"/>
        <v>#DIV/0!</v>
      </c>
      <c r="P354" s="143">
        <v>0</v>
      </c>
      <c r="Q354" s="143">
        <v>0</v>
      </c>
      <c r="R354" s="12">
        <v>1</v>
      </c>
    </row>
    <row r="355" spans="1:18" ht="15" customHeight="1" x14ac:dyDescent="0.25">
      <c r="A355" s="167">
        <v>2017</v>
      </c>
      <c r="B355" s="84" t="s">
        <v>1009</v>
      </c>
      <c r="C355" s="134" t="s">
        <v>119</v>
      </c>
      <c r="D355" s="134" t="s">
        <v>974</v>
      </c>
      <c r="E355" s="135" t="s">
        <v>525</v>
      </c>
      <c r="F355" s="135" t="s">
        <v>672</v>
      </c>
      <c r="G355" s="12" t="s">
        <v>44</v>
      </c>
      <c r="H355" s="135" t="s">
        <v>671</v>
      </c>
      <c r="I355" s="135" t="s">
        <v>45</v>
      </c>
      <c r="J355" s="135" t="s">
        <v>19</v>
      </c>
      <c r="K355" s="167" t="s">
        <v>184</v>
      </c>
      <c r="L355" s="151">
        <f t="shared" si="9"/>
        <v>1</v>
      </c>
      <c r="M355" s="137">
        <v>11</v>
      </c>
      <c r="N355" s="137">
        <v>11</v>
      </c>
      <c r="O355" s="152">
        <f t="shared" si="10"/>
        <v>0.90909090909090906</v>
      </c>
      <c r="P355" s="143">
        <v>10</v>
      </c>
      <c r="Q355" s="143">
        <v>11</v>
      </c>
      <c r="R355" s="12">
        <v>1</v>
      </c>
    </row>
    <row r="356" spans="1:18" ht="15" customHeight="1" x14ac:dyDescent="0.25">
      <c r="A356" s="167">
        <v>2017</v>
      </c>
      <c r="B356" s="84" t="s">
        <v>1009</v>
      </c>
      <c r="C356" s="134" t="s">
        <v>119</v>
      </c>
      <c r="D356" s="134" t="s">
        <v>974</v>
      </c>
      <c r="E356" s="135" t="s">
        <v>779</v>
      </c>
      <c r="F356" s="135" t="s">
        <v>675</v>
      </c>
      <c r="G356" s="12" t="s">
        <v>44</v>
      </c>
      <c r="H356" s="135" t="s">
        <v>674</v>
      </c>
      <c r="I356" s="135" t="s">
        <v>45</v>
      </c>
      <c r="J356" s="135" t="s">
        <v>19</v>
      </c>
      <c r="K356" s="167" t="s">
        <v>184</v>
      </c>
      <c r="L356" s="153">
        <f t="shared" si="9"/>
        <v>0.9821428571428571</v>
      </c>
      <c r="M356" s="137">
        <v>55</v>
      </c>
      <c r="N356" s="137">
        <v>56</v>
      </c>
      <c r="O356" s="154">
        <f t="shared" si="10"/>
        <v>1</v>
      </c>
      <c r="P356" s="143">
        <v>45</v>
      </c>
      <c r="Q356" s="143">
        <v>45</v>
      </c>
      <c r="R356" s="12">
        <v>1</v>
      </c>
    </row>
    <row r="357" spans="1:18" ht="15" customHeight="1" x14ac:dyDescent="0.25">
      <c r="A357" s="167">
        <v>2017</v>
      </c>
      <c r="B357" s="84" t="s">
        <v>1009</v>
      </c>
      <c r="C357" s="134" t="s">
        <v>119</v>
      </c>
      <c r="D357" s="134" t="s">
        <v>974</v>
      </c>
      <c r="E357" s="135" t="s">
        <v>676</v>
      </c>
      <c r="F357" s="135" t="s">
        <v>678</v>
      </c>
      <c r="G357" s="12" t="s">
        <v>44</v>
      </c>
      <c r="H357" s="135" t="s">
        <v>677</v>
      </c>
      <c r="I357" s="135" t="s">
        <v>45</v>
      </c>
      <c r="J357" s="135" t="s">
        <v>19</v>
      </c>
      <c r="K357" s="167" t="s">
        <v>184</v>
      </c>
      <c r="L357" s="153">
        <f t="shared" si="9"/>
        <v>1</v>
      </c>
      <c r="M357" s="137">
        <v>51</v>
      </c>
      <c r="N357" s="137">
        <v>51</v>
      </c>
      <c r="O357" s="152">
        <f t="shared" si="10"/>
        <v>1.1764705882352942</v>
      </c>
      <c r="P357" s="143">
        <v>20</v>
      </c>
      <c r="Q357" s="143">
        <v>17</v>
      </c>
      <c r="R357" s="12">
        <v>1</v>
      </c>
    </row>
    <row r="358" spans="1:18" ht="15" customHeight="1" x14ac:dyDescent="0.25">
      <c r="A358" s="167">
        <v>2017</v>
      </c>
      <c r="B358" s="84" t="s">
        <v>1009</v>
      </c>
      <c r="C358" s="134" t="s">
        <v>119</v>
      </c>
      <c r="D358" s="134" t="s">
        <v>974</v>
      </c>
      <c r="E358" s="135" t="s">
        <v>679</v>
      </c>
      <c r="F358" s="135" t="s">
        <v>681</v>
      </c>
      <c r="G358" s="12" t="s">
        <v>44</v>
      </c>
      <c r="H358" s="135" t="s">
        <v>680</v>
      </c>
      <c r="I358" s="135" t="s">
        <v>45</v>
      </c>
      <c r="J358" s="135" t="s">
        <v>19</v>
      </c>
      <c r="K358" s="167" t="s">
        <v>184</v>
      </c>
      <c r="L358" s="153">
        <f t="shared" si="9"/>
        <v>0.92753623188405798</v>
      </c>
      <c r="M358" s="137">
        <v>64</v>
      </c>
      <c r="N358" s="137">
        <v>69</v>
      </c>
      <c r="O358" s="152">
        <f t="shared" si="10"/>
        <v>1</v>
      </c>
      <c r="P358" s="143">
        <v>60</v>
      </c>
      <c r="Q358" s="143">
        <v>60</v>
      </c>
      <c r="R358" s="12">
        <v>1</v>
      </c>
    </row>
    <row r="359" spans="1:18" ht="15" customHeight="1" x14ac:dyDescent="0.25">
      <c r="A359" s="167">
        <v>2017</v>
      </c>
      <c r="B359" s="84" t="s">
        <v>1009</v>
      </c>
      <c r="C359" s="134" t="s">
        <v>103</v>
      </c>
      <c r="D359" s="134" t="s">
        <v>975</v>
      </c>
      <c r="E359" s="135" t="s">
        <v>696</v>
      </c>
      <c r="F359" s="135" t="s">
        <v>698</v>
      </c>
      <c r="G359" s="12" t="s">
        <v>44</v>
      </c>
      <c r="H359" s="135" t="s">
        <v>697</v>
      </c>
      <c r="I359" s="135" t="s">
        <v>37</v>
      </c>
      <c r="J359" s="135" t="s">
        <v>19</v>
      </c>
      <c r="K359" s="167" t="s">
        <v>184</v>
      </c>
      <c r="L359" s="155">
        <f>M359/N359</f>
        <v>1</v>
      </c>
      <c r="M359" s="156">
        <v>1801500000</v>
      </c>
      <c r="N359" s="156">
        <v>1801500000</v>
      </c>
      <c r="O359" s="157">
        <f>P359/Q359</f>
        <v>0.87109776908132108</v>
      </c>
      <c r="P359" s="156">
        <v>1569282631</v>
      </c>
      <c r="Q359" s="156">
        <v>1801500000</v>
      </c>
      <c r="R359" s="12">
        <v>1</v>
      </c>
    </row>
    <row r="360" spans="1:18" ht="15" customHeight="1" x14ac:dyDescent="0.25">
      <c r="A360" s="167">
        <v>2017</v>
      </c>
      <c r="B360" s="84" t="s">
        <v>1009</v>
      </c>
      <c r="C360" s="158" t="s">
        <v>98</v>
      </c>
      <c r="D360" s="158" t="s">
        <v>517</v>
      </c>
      <c r="E360" s="158" t="s">
        <v>709</v>
      </c>
      <c r="F360" s="79"/>
      <c r="G360" s="159" t="s">
        <v>44</v>
      </c>
      <c r="H360" s="30"/>
      <c r="I360" s="159" t="s">
        <v>45</v>
      </c>
      <c r="J360" s="159" t="s">
        <v>19</v>
      </c>
      <c r="K360" s="167" t="s">
        <v>185</v>
      </c>
      <c r="L360" s="160">
        <v>90</v>
      </c>
      <c r="M360" s="161">
        <v>990000000</v>
      </c>
      <c r="N360" s="161">
        <v>1100000000</v>
      </c>
      <c r="O360" s="30"/>
      <c r="P360" s="30"/>
      <c r="Q360" s="30"/>
      <c r="R360" s="30">
        <v>1</v>
      </c>
    </row>
    <row r="361" spans="1:18" ht="15" customHeight="1" x14ac:dyDescent="0.25">
      <c r="A361" s="167">
        <v>2017</v>
      </c>
      <c r="B361" s="84" t="s">
        <v>1009</v>
      </c>
      <c r="C361" s="158" t="s">
        <v>81</v>
      </c>
      <c r="D361" s="158" t="s">
        <v>550</v>
      </c>
      <c r="E361" s="158" t="s">
        <v>172</v>
      </c>
      <c r="F361" s="79"/>
      <c r="G361" s="159" t="s">
        <v>44</v>
      </c>
      <c r="H361" s="30"/>
      <c r="I361" s="159" t="s">
        <v>45</v>
      </c>
      <c r="J361" s="159" t="s">
        <v>19</v>
      </c>
      <c r="K361" s="167" t="s">
        <v>185</v>
      </c>
      <c r="L361" s="160">
        <v>90</v>
      </c>
      <c r="M361" s="160">
        <v>9</v>
      </c>
      <c r="N361" s="160">
        <v>10</v>
      </c>
      <c r="O361" s="30"/>
      <c r="P361" s="30"/>
      <c r="Q361" s="30"/>
      <c r="R361" s="30">
        <v>1</v>
      </c>
    </row>
    <row r="362" spans="1:18" ht="15" customHeight="1" x14ac:dyDescent="0.25">
      <c r="A362" s="167">
        <v>2017</v>
      </c>
      <c r="B362" s="84" t="s">
        <v>1009</v>
      </c>
      <c r="C362" s="158" t="s">
        <v>81</v>
      </c>
      <c r="D362" s="158" t="s">
        <v>550</v>
      </c>
      <c r="E362" s="158" t="s">
        <v>168</v>
      </c>
      <c r="F362" s="79"/>
      <c r="G362" s="159" t="s">
        <v>1015</v>
      </c>
      <c r="H362" s="30"/>
      <c r="I362" s="159" t="s">
        <v>45</v>
      </c>
      <c r="J362" s="159" t="s">
        <v>19</v>
      </c>
      <c r="K362" s="167" t="s">
        <v>185</v>
      </c>
      <c r="L362" s="160">
        <v>100</v>
      </c>
      <c r="M362" s="160">
        <v>6</v>
      </c>
      <c r="N362" s="160">
        <v>6</v>
      </c>
      <c r="O362" s="30"/>
      <c r="P362" s="30"/>
      <c r="Q362" s="30"/>
      <c r="R362" s="30">
        <v>1</v>
      </c>
    </row>
    <row r="363" spans="1:18" ht="15" customHeight="1" x14ac:dyDescent="0.25">
      <c r="A363" s="167">
        <v>2017</v>
      </c>
      <c r="B363" s="84" t="s">
        <v>1009</v>
      </c>
      <c r="C363" s="160" t="s">
        <v>111</v>
      </c>
      <c r="D363" s="160" t="s">
        <v>112</v>
      </c>
      <c r="E363" s="162" t="s">
        <v>585</v>
      </c>
      <c r="F363" s="79"/>
      <c r="G363" s="160" t="s">
        <v>1036</v>
      </c>
      <c r="H363" s="30"/>
      <c r="I363" s="160" t="s">
        <v>45</v>
      </c>
      <c r="J363" s="160" t="s">
        <v>19</v>
      </c>
      <c r="K363" s="167" t="s">
        <v>185</v>
      </c>
      <c r="L363" s="160">
        <v>90</v>
      </c>
      <c r="M363" s="163">
        <v>20090</v>
      </c>
      <c r="N363" s="163">
        <v>22373</v>
      </c>
      <c r="O363" s="30"/>
      <c r="P363" s="30"/>
      <c r="Q363" s="30"/>
      <c r="R363" s="30">
        <v>1</v>
      </c>
    </row>
    <row r="364" spans="1:18" ht="15" customHeight="1" x14ac:dyDescent="0.25">
      <c r="A364" s="167">
        <v>2017</v>
      </c>
      <c r="B364" s="84" t="s">
        <v>1009</v>
      </c>
      <c r="C364" s="160" t="s">
        <v>111</v>
      </c>
      <c r="D364" s="160" t="s">
        <v>112</v>
      </c>
      <c r="E364" s="162" t="s">
        <v>734</v>
      </c>
      <c r="F364" s="79"/>
      <c r="G364" s="160" t="s">
        <v>44</v>
      </c>
      <c r="H364" s="30"/>
      <c r="I364" s="160" t="s">
        <v>45</v>
      </c>
      <c r="J364" s="160" t="s">
        <v>19</v>
      </c>
      <c r="K364" s="167" t="s">
        <v>185</v>
      </c>
      <c r="L364" s="160">
        <v>95</v>
      </c>
      <c r="M364" s="163">
        <v>21186</v>
      </c>
      <c r="N364" s="163">
        <v>22373</v>
      </c>
      <c r="O364" s="30"/>
      <c r="P364" s="30"/>
      <c r="Q364" s="30"/>
      <c r="R364" s="30">
        <v>1</v>
      </c>
    </row>
    <row r="365" spans="1:18" ht="15" customHeight="1" x14ac:dyDescent="0.25">
      <c r="A365" s="167">
        <v>2017</v>
      </c>
      <c r="B365" s="84" t="s">
        <v>1009</v>
      </c>
      <c r="C365" s="160" t="s">
        <v>111</v>
      </c>
      <c r="D365" s="160" t="s">
        <v>112</v>
      </c>
      <c r="E365" s="162" t="s">
        <v>588</v>
      </c>
      <c r="F365" s="79"/>
      <c r="G365" s="163" t="s">
        <v>1029</v>
      </c>
      <c r="H365" s="30"/>
      <c r="I365" s="163" t="s">
        <v>45</v>
      </c>
      <c r="J365" s="163" t="s">
        <v>19</v>
      </c>
      <c r="K365" s="167" t="s">
        <v>185</v>
      </c>
      <c r="L365" s="160">
        <v>4</v>
      </c>
      <c r="M365" s="163">
        <v>57424</v>
      </c>
      <c r="N365" s="163">
        <v>55224</v>
      </c>
      <c r="O365" s="30"/>
      <c r="P365" s="30"/>
      <c r="Q365" s="30"/>
      <c r="R365" s="30">
        <v>1</v>
      </c>
    </row>
    <row r="366" spans="1:18" ht="15" customHeight="1" x14ac:dyDescent="0.25">
      <c r="A366" s="167">
        <v>2017</v>
      </c>
      <c r="B366" s="84" t="s">
        <v>1009</v>
      </c>
      <c r="C366" s="160" t="s">
        <v>111</v>
      </c>
      <c r="D366" s="160" t="s">
        <v>112</v>
      </c>
      <c r="E366" s="164" t="s">
        <v>594</v>
      </c>
      <c r="F366" s="79"/>
      <c r="G366" s="163" t="s">
        <v>44</v>
      </c>
      <c r="H366" s="30"/>
      <c r="I366" s="163" t="s">
        <v>45</v>
      </c>
      <c r="J366" s="163" t="s">
        <v>19</v>
      </c>
      <c r="K366" s="167" t="s">
        <v>185</v>
      </c>
      <c r="L366" s="160">
        <v>96</v>
      </c>
      <c r="M366" s="163">
        <v>77</v>
      </c>
      <c r="N366" s="163">
        <v>80</v>
      </c>
      <c r="O366" s="30"/>
      <c r="P366" s="30"/>
      <c r="Q366" s="30"/>
      <c r="R366" s="30">
        <v>1</v>
      </c>
    </row>
    <row r="367" spans="1:18" ht="15" customHeight="1" x14ac:dyDescent="0.25">
      <c r="A367" s="167">
        <v>2017</v>
      </c>
      <c r="B367" s="84" t="s">
        <v>1009</v>
      </c>
      <c r="C367" s="160" t="s">
        <v>111</v>
      </c>
      <c r="D367" s="160" t="s">
        <v>112</v>
      </c>
      <c r="E367" s="164" t="s">
        <v>737</v>
      </c>
      <c r="F367" s="79"/>
      <c r="G367" s="163" t="s">
        <v>44</v>
      </c>
      <c r="H367" s="30"/>
      <c r="I367" s="163" t="s">
        <v>45</v>
      </c>
      <c r="J367" s="163" t="s">
        <v>19</v>
      </c>
      <c r="K367" s="167" t="s">
        <v>185</v>
      </c>
      <c r="L367" s="160">
        <v>95</v>
      </c>
      <c r="M367" s="163">
        <v>19177</v>
      </c>
      <c r="N367" s="163" t="s">
        <v>1248</v>
      </c>
      <c r="O367" s="30"/>
      <c r="P367" s="30"/>
      <c r="Q367" s="30"/>
      <c r="R367" s="30">
        <v>1</v>
      </c>
    </row>
    <row r="368" spans="1:18" ht="15" customHeight="1" x14ac:dyDescent="0.25">
      <c r="A368" s="167">
        <v>2017</v>
      </c>
      <c r="B368" s="84" t="s">
        <v>1009</v>
      </c>
      <c r="C368" s="160" t="s">
        <v>111</v>
      </c>
      <c r="D368" s="160" t="s">
        <v>112</v>
      </c>
      <c r="E368" s="164" t="s">
        <v>531</v>
      </c>
      <c r="F368" s="79"/>
      <c r="G368" s="163" t="s">
        <v>44</v>
      </c>
      <c r="H368" s="30"/>
      <c r="I368" s="163" t="s">
        <v>45</v>
      </c>
      <c r="J368" s="163" t="s">
        <v>19</v>
      </c>
      <c r="K368" s="167" t="s">
        <v>185</v>
      </c>
      <c r="L368" s="160">
        <v>99</v>
      </c>
      <c r="M368" s="163">
        <v>56849</v>
      </c>
      <c r="N368" s="163">
        <v>57424</v>
      </c>
      <c r="O368" s="30"/>
      <c r="P368" s="30"/>
      <c r="Q368" s="30"/>
      <c r="R368" s="30">
        <v>1</v>
      </c>
    </row>
    <row r="369" spans="1:18" ht="15" customHeight="1" x14ac:dyDescent="0.25">
      <c r="A369" s="167">
        <v>2017</v>
      </c>
      <c r="B369" s="84" t="s">
        <v>1009</v>
      </c>
      <c r="C369" s="164" t="s">
        <v>113</v>
      </c>
      <c r="D369" s="164" t="s">
        <v>114</v>
      </c>
      <c r="E369" s="164" t="s">
        <v>753</v>
      </c>
      <c r="F369" s="79"/>
      <c r="G369" s="163" t="s">
        <v>44</v>
      </c>
      <c r="H369" s="30"/>
      <c r="I369" s="163" t="s">
        <v>45</v>
      </c>
      <c r="J369" s="163" t="s">
        <v>19</v>
      </c>
      <c r="K369" s="167" t="s">
        <v>185</v>
      </c>
      <c r="L369" s="163">
        <v>73.5</v>
      </c>
      <c r="M369" s="161">
        <v>3807300000</v>
      </c>
      <c r="N369" s="163">
        <v>5180000000</v>
      </c>
      <c r="O369" s="30"/>
      <c r="P369" s="30"/>
      <c r="Q369" s="30"/>
      <c r="R369" s="30">
        <v>1</v>
      </c>
    </row>
    <row r="370" spans="1:18" ht="15" customHeight="1" x14ac:dyDescent="0.25">
      <c r="A370" s="167">
        <v>2017</v>
      </c>
      <c r="B370" s="84" t="s">
        <v>1009</v>
      </c>
      <c r="C370" s="164" t="s">
        <v>113</v>
      </c>
      <c r="D370" s="164" t="s">
        <v>114</v>
      </c>
      <c r="E370" s="164" t="s">
        <v>750</v>
      </c>
      <c r="F370" s="79"/>
      <c r="G370" s="163" t="s">
        <v>34</v>
      </c>
      <c r="H370" s="30"/>
      <c r="I370" s="163" t="s">
        <v>45</v>
      </c>
      <c r="J370" s="163" t="s">
        <v>19</v>
      </c>
      <c r="K370" s="167" t="s">
        <v>185</v>
      </c>
      <c r="L370" s="163">
        <v>75</v>
      </c>
      <c r="M370" s="161">
        <v>239400</v>
      </c>
      <c r="N370" s="163">
        <v>319200</v>
      </c>
      <c r="O370" s="30"/>
      <c r="P370" s="30"/>
      <c r="Q370" s="30"/>
      <c r="R370" s="30">
        <v>1</v>
      </c>
    </row>
    <row r="371" spans="1:18" ht="15" customHeight="1" x14ac:dyDescent="0.25">
      <c r="A371" s="167">
        <v>2017</v>
      </c>
      <c r="B371" s="84" t="s">
        <v>1009</v>
      </c>
      <c r="C371" s="164" t="s">
        <v>115</v>
      </c>
      <c r="D371" s="164" t="s">
        <v>625</v>
      </c>
      <c r="E371" s="164" t="s">
        <v>759</v>
      </c>
      <c r="F371" s="79"/>
      <c r="G371" s="163" t="s">
        <v>44</v>
      </c>
      <c r="H371" s="30"/>
      <c r="I371" s="163" t="s">
        <v>45</v>
      </c>
      <c r="J371" s="163" t="s">
        <v>19</v>
      </c>
      <c r="K371" s="167" t="s">
        <v>185</v>
      </c>
      <c r="L371" s="163">
        <v>95.69</v>
      </c>
      <c r="M371" s="161">
        <v>111</v>
      </c>
      <c r="N371" s="163">
        <v>116</v>
      </c>
      <c r="O371" s="30"/>
      <c r="P371" s="30"/>
      <c r="Q371" s="30"/>
      <c r="R371" s="30">
        <v>1</v>
      </c>
    </row>
    <row r="372" spans="1:18" ht="15" customHeight="1" x14ac:dyDescent="0.25">
      <c r="A372" s="167">
        <v>2017</v>
      </c>
      <c r="B372" s="84" t="s">
        <v>1009</v>
      </c>
      <c r="C372" s="158" t="s">
        <v>119</v>
      </c>
      <c r="D372" s="158" t="s">
        <v>661</v>
      </c>
      <c r="E372" s="158" t="s">
        <v>665</v>
      </c>
      <c r="F372" s="79"/>
      <c r="G372" s="159" t="s">
        <v>34</v>
      </c>
      <c r="H372" s="30"/>
      <c r="I372" s="159" t="s">
        <v>45</v>
      </c>
      <c r="J372" s="159" t="s">
        <v>19</v>
      </c>
      <c r="K372" s="167" t="s">
        <v>185</v>
      </c>
      <c r="L372" s="165">
        <v>0</v>
      </c>
      <c r="M372" s="165">
        <v>0</v>
      </c>
      <c r="N372" s="165">
        <v>0</v>
      </c>
      <c r="O372" s="30"/>
      <c r="P372" s="30"/>
      <c r="Q372" s="30"/>
      <c r="R372" s="30">
        <v>1</v>
      </c>
    </row>
    <row r="373" spans="1:18" ht="15" customHeight="1" x14ac:dyDescent="0.25">
      <c r="A373" s="167">
        <v>2017</v>
      </c>
      <c r="B373" s="84" t="s">
        <v>1009</v>
      </c>
      <c r="C373" s="158" t="s">
        <v>119</v>
      </c>
      <c r="D373" s="158" t="s">
        <v>661</v>
      </c>
      <c r="E373" s="158" t="s">
        <v>668</v>
      </c>
      <c r="F373" s="79"/>
      <c r="G373" s="159" t="s">
        <v>34</v>
      </c>
      <c r="H373" s="30"/>
      <c r="I373" s="159" t="s">
        <v>45</v>
      </c>
      <c r="J373" s="159" t="s">
        <v>19</v>
      </c>
      <c r="K373" s="167" t="s">
        <v>185</v>
      </c>
      <c r="L373" s="165">
        <v>78.95</v>
      </c>
      <c r="M373" s="165">
        <v>30</v>
      </c>
      <c r="N373" s="165">
        <v>38</v>
      </c>
      <c r="O373" s="30"/>
      <c r="P373" s="30"/>
      <c r="Q373" s="30"/>
      <c r="R373" s="30">
        <v>1</v>
      </c>
    </row>
    <row r="374" spans="1:18" ht="15" customHeight="1" x14ac:dyDescent="0.25">
      <c r="A374" s="167">
        <v>2017</v>
      </c>
      <c r="B374" s="84" t="s">
        <v>1009</v>
      </c>
      <c r="C374" s="158" t="s">
        <v>119</v>
      </c>
      <c r="D374" s="158" t="s">
        <v>661</v>
      </c>
      <c r="E374" s="158" t="s">
        <v>676</v>
      </c>
      <c r="F374" s="79"/>
      <c r="G374" s="159" t="s">
        <v>44</v>
      </c>
      <c r="H374" s="30"/>
      <c r="I374" s="159" t="s">
        <v>45</v>
      </c>
      <c r="J374" s="159" t="s">
        <v>19</v>
      </c>
      <c r="K374" s="167" t="s">
        <v>185</v>
      </c>
      <c r="L374" s="165">
        <v>78.95</v>
      </c>
      <c r="M374" s="165">
        <v>30</v>
      </c>
      <c r="N374" s="165">
        <v>38</v>
      </c>
      <c r="O374" s="30"/>
      <c r="P374" s="30"/>
      <c r="Q374" s="30"/>
      <c r="R374" s="30">
        <v>1</v>
      </c>
    </row>
    <row r="375" spans="1:18" ht="15" customHeight="1" x14ac:dyDescent="0.25">
      <c r="A375" s="167">
        <v>2017</v>
      </c>
      <c r="B375" s="84" t="s">
        <v>1009</v>
      </c>
      <c r="C375" s="158" t="s">
        <v>119</v>
      </c>
      <c r="D375" s="158" t="s">
        <v>661</v>
      </c>
      <c r="E375" s="158" t="s">
        <v>525</v>
      </c>
      <c r="F375" s="79"/>
      <c r="G375" s="159" t="s">
        <v>44</v>
      </c>
      <c r="H375" s="30"/>
      <c r="I375" s="159" t="s">
        <v>45</v>
      </c>
      <c r="J375" s="159" t="s">
        <v>19</v>
      </c>
      <c r="K375" s="167" t="s">
        <v>185</v>
      </c>
      <c r="L375" s="165">
        <v>96.3</v>
      </c>
      <c r="M375" s="165">
        <v>26</v>
      </c>
      <c r="N375" s="165">
        <v>27</v>
      </c>
      <c r="O375" s="30"/>
      <c r="P375" s="30"/>
      <c r="Q375" s="30"/>
      <c r="R375" s="30">
        <v>1</v>
      </c>
    </row>
    <row r="376" spans="1:18" ht="15" customHeight="1" x14ac:dyDescent="0.25">
      <c r="A376" s="167">
        <v>2017</v>
      </c>
      <c r="B376" s="84" t="s">
        <v>1009</v>
      </c>
      <c r="C376" s="158" t="s">
        <v>119</v>
      </c>
      <c r="D376" s="158" t="s">
        <v>661</v>
      </c>
      <c r="E376" s="158" t="s">
        <v>776</v>
      </c>
      <c r="F376" s="79"/>
      <c r="G376" s="159" t="s">
        <v>44</v>
      </c>
      <c r="H376" s="30"/>
      <c r="I376" s="159" t="s">
        <v>45</v>
      </c>
      <c r="J376" s="159" t="s">
        <v>19</v>
      </c>
      <c r="K376" s="167" t="s">
        <v>185</v>
      </c>
      <c r="L376" s="165">
        <v>0</v>
      </c>
      <c r="M376" s="165">
        <v>0</v>
      </c>
      <c r="N376" s="165">
        <v>0</v>
      </c>
      <c r="O376" s="30"/>
      <c r="P376" s="30"/>
      <c r="Q376" s="30"/>
      <c r="R376" s="30">
        <v>1</v>
      </c>
    </row>
    <row r="377" spans="1:18" ht="15" customHeight="1" x14ac:dyDescent="0.25">
      <c r="A377" s="167">
        <v>2017</v>
      </c>
      <c r="B377" s="84" t="s">
        <v>1009</v>
      </c>
      <c r="C377" s="158" t="s">
        <v>119</v>
      </c>
      <c r="D377" s="158" t="s">
        <v>661</v>
      </c>
      <c r="E377" s="158" t="s">
        <v>662</v>
      </c>
      <c r="F377" s="79"/>
      <c r="G377" s="159" t="s">
        <v>26</v>
      </c>
      <c r="H377" s="30"/>
      <c r="I377" s="159" t="s">
        <v>45</v>
      </c>
      <c r="J377" s="159" t="s">
        <v>19</v>
      </c>
      <c r="K377" s="167" t="s">
        <v>185</v>
      </c>
      <c r="L377" s="165">
        <v>90.67</v>
      </c>
      <c r="M377" s="165">
        <v>68</v>
      </c>
      <c r="N377" s="165">
        <v>75</v>
      </c>
      <c r="O377" s="30"/>
      <c r="P377" s="30"/>
      <c r="Q377" s="30"/>
      <c r="R377" s="30">
        <v>1</v>
      </c>
    </row>
    <row r="378" spans="1:18" ht="15" customHeight="1" x14ac:dyDescent="0.25">
      <c r="A378" s="167">
        <v>2017</v>
      </c>
      <c r="B378" s="84" t="s">
        <v>1009</v>
      </c>
      <c r="C378" s="158" t="s">
        <v>119</v>
      </c>
      <c r="D378" s="158" t="s">
        <v>661</v>
      </c>
      <c r="E378" s="158" t="s">
        <v>679</v>
      </c>
      <c r="F378" s="79"/>
      <c r="G378" s="159" t="s">
        <v>44</v>
      </c>
      <c r="H378" s="30"/>
      <c r="I378" s="159" t="s">
        <v>45</v>
      </c>
      <c r="J378" s="159" t="s">
        <v>19</v>
      </c>
      <c r="K378" s="167" t="s">
        <v>185</v>
      </c>
      <c r="L378" s="165">
        <v>100</v>
      </c>
      <c r="M378" s="165">
        <v>112</v>
      </c>
      <c r="N378" s="165">
        <v>112</v>
      </c>
      <c r="O378" s="30"/>
      <c r="P378" s="30"/>
      <c r="Q378" s="30"/>
      <c r="R378" s="30">
        <v>1</v>
      </c>
    </row>
    <row r="379" spans="1:18" ht="15" customHeight="1" x14ac:dyDescent="0.25">
      <c r="A379" s="167">
        <v>2017</v>
      </c>
      <c r="B379" s="84" t="s">
        <v>1009</v>
      </c>
      <c r="C379" s="158" t="s">
        <v>119</v>
      </c>
      <c r="D379" s="158" t="s">
        <v>661</v>
      </c>
      <c r="E379" s="158" t="s">
        <v>779</v>
      </c>
      <c r="F379" s="79"/>
      <c r="G379" s="159" t="s">
        <v>44</v>
      </c>
      <c r="H379" s="30"/>
      <c r="I379" s="159" t="s">
        <v>45</v>
      </c>
      <c r="J379" s="159" t="s">
        <v>19</v>
      </c>
      <c r="K379" s="167" t="s">
        <v>185</v>
      </c>
      <c r="L379" s="165">
        <v>90.57</v>
      </c>
      <c r="M379" s="165">
        <v>48</v>
      </c>
      <c r="N379" s="165">
        <v>53</v>
      </c>
      <c r="O379" s="30"/>
      <c r="P379" s="30"/>
      <c r="Q379" s="30"/>
      <c r="R379" s="30">
        <v>1</v>
      </c>
    </row>
    <row r="380" spans="1:18" ht="15" customHeight="1" x14ac:dyDescent="0.25">
      <c r="A380" s="167">
        <v>2017</v>
      </c>
      <c r="B380" s="87" t="s">
        <v>1140</v>
      </c>
      <c r="C380" s="166" t="s">
        <v>96</v>
      </c>
      <c r="D380" s="166" t="s">
        <v>480</v>
      </c>
      <c r="E380" s="166" t="s">
        <v>516</v>
      </c>
      <c r="F380" s="79"/>
      <c r="G380" s="167" t="s">
        <v>1015</v>
      </c>
      <c r="H380" s="30"/>
      <c r="I380" s="167" t="s">
        <v>22</v>
      </c>
      <c r="J380" s="167" t="s">
        <v>1141</v>
      </c>
      <c r="K380" s="167" t="s">
        <v>186</v>
      </c>
      <c r="L380" s="168" t="s">
        <v>1156</v>
      </c>
      <c r="M380" s="168" t="s">
        <v>1157</v>
      </c>
      <c r="N380" s="168" t="s">
        <v>1158</v>
      </c>
      <c r="O380" s="30"/>
      <c r="P380" s="30"/>
      <c r="Q380" s="30"/>
      <c r="R380" s="178">
        <v>1</v>
      </c>
    </row>
    <row r="381" spans="1:18" ht="15" customHeight="1" x14ac:dyDescent="0.25">
      <c r="A381" s="167">
        <v>2017</v>
      </c>
      <c r="B381" s="87" t="s">
        <v>1140</v>
      </c>
      <c r="C381" s="169" t="s">
        <v>96</v>
      </c>
      <c r="D381" s="169" t="s">
        <v>480</v>
      </c>
      <c r="E381" s="169" t="s">
        <v>507</v>
      </c>
      <c r="F381" s="79"/>
      <c r="G381" s="167" t="s">
        <v>1016</v>
      </c>
      <c r="H381" s="30"/>
      <c r="I381" s="170" t="s">
        <v>22</v>
      </c>
      <c r="J381" s="167" t="s">
        <v>19</v>
      </c>
      <c r="K381" s="167" t="s">
        <v>186</v>
      </c>
      <c r="L381" s="171" t="s">
        <v>1176</v>
      </c>
      <c r="M381" s="171" t="s">
        <v>1177</v>
      </c>
      <c r="N381" s="171" t="s">
        <v>1178</v>
      </c>
      <c r="O381" s="30"/>
      <c r="P381" s="30"/>
      <c r="Q381" s="30"/>
      <c r="R381" s="178">
        <v>1</v>
      </c>
    </row>
    <row r="382" spans="1:18" ht="15" customHeight="1" x14ac:dyDescent="0.25">
      <c r="A382" s="167">
        <v>2017</v>
      </c>
      <c r="B382" s="87" t="s">
        <v>1140</v>
      </c>
      <c r="C382" s="169" t="s">
        <v>96</v>
      </c>
      <c r="D382" s="169" t="s">
        <v>480</v>
      </c>
      <c r="E382" s="169" t="s">
        <v>500</v>
      </c>
      <c r="F382" s="79"/>
      <c r="G382" s="167" t="s">
        <v>1010</v>
      </c>
      <c r="H382" s="30"/>
      <c r="I382" s="170" t="s">
        <v>22</v>
      </c>
      <c r="J382" s="167" t="s">
        <v>19</v>
      </c>
      <c r="K382" s="167" t="s">
        <v>186</v>
      </c>
      <c r="L382" s="171" t="s">
        <v>1179</v>
      </c>
      <c r="M382" s="171" t="s">
        <v>1180</v>
      </c>
      <c r="N382" s="171" t="s">
        <v>1144</v>
      </c>
      <c r="O382" s="30"/>
      <c r="P382" s="30"/>
      <c r="Q382" s="30"/>
      <c r="R382" s="178">
        <v>1</v>
      </c>
    </row>
    <row r="383" spans="1:18" ht="15" customHeight="1" x14ac:dyDescent="0.25">
      <c r="A383" s="167">
        <v>2017</v>
      </c>
      <c r="B383" s="87" t="s">
        <v>1140</v>
      </c>
      <c r="C383" s="169" t="s">
        <v>96</v>
      </c>
      <c r="D383" s="169" t="s">
        <v>480</v>
      </c>
      <c r="E383" s="169" t="s">
        <v>510</v>
      </c>
      <c r="F383" s="79"/>
      <c r="G383" s="167" t="s">
        <v>1025</v>
      </c>
      <c r="H383" s="30"/>
      <c r="I383" s="170" t="s">
        <v>22</v>
      </c>
      <c r="J383" s="167" t="s">
        <v>19</v>
      </c>
      <c r="K383" s="167" t="s">
        <v>186</v>
      </c>
      <c r="L383" s="171" t="s">
        <v>1173</v>
      </c>
      <c r="M383" s="171" t="s">
        <v>1174</v>
      </c>
      <c r="N383" s="171" t="s">
        <v>1175</v>
      </c>
      <c r="O383" s="30"/>
      <c r="P383" s="30"/>
      <c r="Q383" s="30"/>
      <c r="R383" s="178">
        <v>1</v>
      </c>
    </row>
    <row r="384" spans="1:18" ht="15" customHeight="1" x14ac:dyDescent="0.25">
      <c r="A384" s="167">
        <v>2017</v>
      </c>
      <c r="B384" s="87" t="s">
        <v>1140</v>
      </c>
      <c r="C384" s="169" t="s">
        <v>96</v>
      </c>
      <c r="D384" s="169" t="s">
        <v>480</v>
      </c>
      <c r="E384" s="169" t="s">
        <v>513</v>
      </c>
      <c r="F384" s="79"/>
      <c r="G384" s="167" t="s">
        <v>1027</v>
      </c>
      <c r="H384" s="30"/>
      <c r="I384" s="170" t="s">
        <v>22</v>
      </c>
      <c r="J384" s="167" t="s">
        <v>1141</v>
      </c>
      <c r="K384" s="167" t="s">
        <v>186</v>
      </c>
      <c r="L384" s="171" t="s">
        <v>1170</v>
      </c>
      <c r="M384" s="171" t="s">
        <v>1171</v>
      </c>
      <c r="N384" s="171" t="s">
        <v>1172</v>
      </c>
      <c r="O384" s="30"/>
      <c r="P384" s="30"/>
      <c r="Q384" s="30"/>
      <c r="R384" s="178">
        <v>1</v>
      </c>
    </row>
    <row r="385" spans="1:18" ht="15" customHeight="1" x14ac:dyDescent="0.25">
      <c r="A385" s="167">
        <v>2017</v>
      </c>
      <c r="B385" s="87" t="s">
        <v>1140</v>
      </c>
      <c r="C385" s="169" t="s">
        <v>96</v>
      </c>
      <c r="D385" s="169" t="s">
        <v>480</v>
      </c>
      <c r="E385" s="169" t="s">
        <v>502</v>
      </c>
      <c r="F385" s="79"/>
      <c r="G385" s="167" t="s">
        <v>1152</v>
      </c>
      <c r="H385" s="30"/>
      <c r="I385" s="170" t="s">
        <v>22</v>
      </c>
      <c r="J385" s="167" t="s">
        <v>1141</v>
      </c>
      <c r="K385" s="167" t="s">
        <v>186</v>
      </c>
      <c r="L385" s="171" t="s">
        <v>1153</v>
      </c>
      <c r="M385" s="171" t="s">
        <v>1154</v>
      </c>
      <c r="N385" s="171" t="s">
        <v>1155</v>
      </c>
      <c r="O385" s="30"/>
      <c r="P385" s="30"/>
      <c r="Q385" s="30"/>
      <c r="R385" s="178">
        <v>1</v>
      </c>
    </row>
    <row r="386" spans="1:18" ht="15" customHeight="1" x14ac:dyDescent="0.25">
      <c r="A386" s="167">
        <v>2017</v>
      </c>
      <c r="B386" s="87" t="s">
        <v>1140</v>
      </c>
      <c r="C386" s="169" t="s">
        <v>96</v>
      </c>
      <c r="D386" s="169" t="s">
        <v>480</v>
      </c>
      <c r="E386" s="169" t="s">
        <v>491</v>
      </c>
      <c r="F386" s="79"/>
      <c r="G386" s="167" t="s">
        <v>1022</v>
      </c>
      <c r="H386" s="30"/>
      <c r="I386" s="170" t="s">
        <v>22</v>
      </c>
      <c r="J386" s="167" t="s">
        <v>1141</v>
      </c>
      <c r="K386" s="167" t="s">
        <v>186</v>
      </c>
      <c r="L386" s="171" t="s">
        <v>1162</v>
      </c>
      <c r="M386" s="171" t="s">
        <v>1163</v>
      </c>
      <c r="N386" s="171" t="s">
        <v>1164</v>
      </c>
      <c r="O386" s="30"/>
      <c r="P386" s="30"/>
      <c r="Q386" s="30"/>
      <c r="R386" s="178">
        <v>1</v>
      </c>
    </row>
    <row r="387" spans="1:18" ht="15" customHeight="1" x14ac:dyDescent="0.25">
      <c r="A387" s="167">
        <v>2017</v>
      </c>
      <c r="B387" s="87" t="s">
        <v>1140</v>
      </c>
      <c r="C387" s="169" t="s">
        <v>96</v>
      </c>
      <c r="D387" s="169" t="s">
        <v>480</v>
      </c>
      <c r="E387" s="169" t="s">
        <v>494</v>
      </c>
      <c r="F387" s="79"/>
      <c r="G387" s="167" t="s">
        <v>1029</v>
      </c>
      <c r="H387" s="30"/>
      <c r="I387" s="170" t="s">
        <v>22</v>
      </c>
      <c r="J387" s="167" t="s">
        <v>1141</v>
      </c>
      <c r="K387" s="167" t="s">
        <v>186</v>
      </c>
      <c r="L387" s="171" t="s">
        <v>1149</v>
      </c>
      <c r="M387" s="171" t="s">
        <v>1150</v>
      </c>
      <c r="N387" s="171" t="s">
        <v>1151</v>
      </c>
      <c r="O387" s="30"/>
      <c r="P387" s="30"/>
      <c r="Q387" s="30"/>
      <c r="R387" s="178">
        <v>1</v>
      </c>
    </row>
    <row r="388" spans="1:18" ht="15" customHeight="1" x14ac:dyDescent="0.25">
      <c r="A388" s="167">
        <v>2017</v>
      </c>
      <c r="B388" s="87" t="s">
        <v>1140</v>
      </c>
      <c r="C388" s="169" t="s">
        <v>96</v>
      </c>
      <c r="D388" s="169" t="s">
        <v>480</v>
      </c>
      <c r="E388" s="169" t="s">
        <v>497</v>
      </c>
      <c r="F388" s="79"/>
      <c r="G388" s="167" t="s">
        <v>1036</v>
      </c>
      <c r="H388" s="30"/>
      <c r="I388" s="170" t="s">
        <v>22</v>
      </c>
      <c r="J388" s="167" t="s">
        <v>1141</v>
      </c>
      <c r="K388" s="167" t="s">
        <v>186</v>
      </c>
      <c r="L388" s="171" t="s">
        <v>1162</v>
      </c>
      <c r="M388" s="171" t="s">
        <v>1165</v>
      </c>
      <c r="N388" s="171" t="s">
        <v>1166</v>
      </c>
      <c r="O388" s="30"/>
      <c r="P388" s="30"/>
      <c r="Q388" s="30"/>
      <c r="R388" s="178">
        <v>1</v>
      </c>
    </row>
    <row r="389" spans="1:18" ht="15" customHeight="1" x14ac:dyDescent="0.25">
      <c r="A389" s="167">
        <v>2017</v>
      </c>
      <c r="B389" s="87" t="s">
        <v>1140</v>
      </c>
      <c r="C389" s="169" t="s">
        <v>96</v>
      </c>
      <c r="D389" s="169" t="s">
        <v>480</v>
      </c>
      <c r="E389" s="169" t="s">
        <v>488</v>
      </c>
      <c r="F389" s="79"/>
      <c r="G389" s="167" t="s">
        <v>1089</v>
      </c>
      <c r="H389" s="30"/>
      <c r="I389" s="170" t="s">
        <v>22</v>
      </c>
      <c r="J389" s="167" t="s">
        <v>1141</v>
      </c>
      <c r="K389" s="167" t="s">
        <v>186</v>
      </c>
      <c r="L389" s="171" t="s">
        <v>1142</v>
      </c>
      <c r="M389" s="171" t="s">
        <v>1143</v>
      </c>
      <c r="N389" s="171" t="s">
        <v>1144</v>
      </c>
      <c r="O389" s="30"/>
      <c r="P389" s="30"/>
      <c r="Q389" s="30"/>
      <c r="R389" s="178">
        <v>1</v>
      </c>
    </row>
    <row r="390" spans="1:18" ht="15" customHeight="1" x14ac:dyDescent="0.25">
      <c r="A390" s="167">
        <v>2017</v>
      </c>
      <c r="B390" s="87" t="s">
        <v>1140</v>
      </c>
      <c r="C390" s="169" t="s">
        <v>96</v>
      </c>
      <c r="D390" s="169" t="s">
        <v>480</v>
      </c>
      <c r="E390" s="169" t="s">
        <v>484</v>
      </c>
      <c r="F390" s="79"/>
      <c r="G390" s="167" t="s">
        <v>1083</v>
      </c>
      <c r="H390" s="30"/>
      <c r="I390" s="170" t="s">
        <v>22</v>
      </c>
      <c r="J390" s="167" t="s">
        <v>1141</v>
      </c>
      <c r="K390" s="167" t="s">
        <v>186</v>
      </c>
      <c r="L390" s="171" t="s">
        <v>1167</v>
      </c>
      <c r="M390" s="171" t="s">
        <v>1168</v>
      </c>
      <c r="N390" s="171" t="s">
        <v>1169</v>
      </c>
      <c r="O390" s="30"/>
      <c r="P390" s="30"/>
      <c r="Q390" s="30"/>
      <c r="R390" s="178">
        <v>1</v>
      </c>
    </row>
    <row r="391" spans="1:18" ht="15" customHeight="1" x14ac:dyDescent="0.25">
      <c r="A391" s="167">
        <v>2017</v>
      </c>
      <c r="B391" s="87" t="s">
        <v>1140</v>
      </c>
      <c r="C391" s="169" t="s">
        <v>96</v>
      </c>
      <c r="D391" s="169" t="s">
        <v>480</v>
      </c>
      <c r="E391" s="169" t="s">
        <v>161</v>
      </c>
      <c r="F391" s="79"/>
      <c r="G391" s="167" t="s">
        <v>1145</v>
      </c>
      <c r="H391" s="30"/>
      <c r="I391" s="170" t="s">
        <v>22</v>
      </c>
      <c r="J391" s="167" t="s">
        <v>19</v>
      </c>
      <c r="K391" s="167" t="s">
        <v>186</v>
      </c>
      <c r="L391" s="171" t="s">
        <v>1146</v>
      </c>
      <c r="M391" s="171" t="s">
        <v>1147</v>
      </c>
      <c r="N391" s="171" t="s">
        <v>1148</v>
      </c>
      <c r="O391" s="30"/>
      <c r="P391" s="30"/>
      <c r="Q391" s="30"/>
      <c r="R391" s="178">
        <v>1</v>
      </c>
    </row>
    <row r="392" spans="1:18" ht="15" customHeight="1" x14ac:dyDescent="0.25">
      <c r="A392" s="167">
        <v>2017</v>
      </c>
      <c r="B392" s="87" t="s">
        <v>1140</v>
      </c>
      <c r="C392" s="169" t="s">
        <v>96</v>
      </c>
      <c r="D392" s="169" t="s">
        <v>480</v>
      </c>
      <c r="E392" s="169" t="s">
        <v>16</v>
      </c>
      <c r="F392" s="79"/>
      <c r="G392" s="167" t="s">
        <v>1187</v>
      </c>
      <c r="H392" s="30"/>
      <c r="I392" s="170" t="s">
        <v>22</v>
      </c>
      <c r="J392" s="167" t="s">
        <v>19</v>
      </c>
      <c r="K392" s="167" t="s">
        <v>186</v>
      </c>
      <c r="L392" s="170"/>
      <c r="M392" s="170"/>
      <c r="N392" s="170"/>
      <c r="O392" s="30"/>
      <c r="P392" s="30"/>
      <c r="Q392" s="30"/>
      <c r="R392" s="178">
        <v>1</v>
      </c>
    </row>
    <row r="393" spans="1:18" ht="15" customHeight="1" x14ac:dyDescent="0.25">
      <c r="A393" s="167">
        <v>2017</v>
      </c>
      <c r="B393" s="87" t="s">
        <v>1140</v>
      </c>
      <c r="C393" s="169" t="s">
        <v>96</v>
      </c>
      <c r="D393" s="169" t="s">
        <v>480</v>
      </c>
      <c r="E393" s="169" t="s">
        <v>481</v>
      </c>
      <c r="F393" s="79"/>
      <c r="G393" s="167" t="s">
        <v>1055</v>
      </c>
      <c r="H393" s="30"/>
      <c r="I393" s="170" t="s">
        <v>22</v>
      </c>
      <c r="J393" s="167" t="s">
        <v>1023</v>
      </c>
      <c r="K393" s="167" t="s">
        <v>186</v>
      </c>
      <c r="L393" s="170" t="s">
        <v>1159</v>
      </c>
      <c r="M393" s="170" t="s">
        <v>1160</v>
      </c>
      <c r="N393" s="170" t="s">
        <v>1161</v>
      </c>
      <c r="O393" s="30"/>
      <c r="P393" s="30"/>
      <c r="Q393" s="30"/>
      <c r="R393" s="178">
        <v>1</v>
      </c>
    </row>
    <row r="394" spans="1:18" ht="15" customHeight="1" x14ac:dyDescent="0.25">
      <c r="A394" s="167">
        <v>2017</v>
      </c>
      <c r="B394" s="84" t="s">
        <v>1009</v>
      </c>
      <c r="C394" s="158" t="s">
        <v>98</v>
      </c>
      <c r="D394" s="158" t="s">
        <v>517</v>
      </c>
      <c r="E394" s="158" t="s">
        <v>161</v>
      </c>
      <c r="F394" s="79"/>
      <c r="G394" s="159" t="s">
        <v>1145</v>
      </c>
      <c r="H394" s="30"/>
      <c r="I394" s="159" t="s">
        <v>22</v>
      </c>
      <c r="J394" s="159" t="s">
        <v>19</v>
      </c>
      <c r="K394" s="167" t="s">
        <v>186</v>
      </c>
      <c r="L394" s="159">
        <v>0.57999999999999996</v>
      </c>
      <c r="M394" s="161">
        <v>114250.67</v>
      </c>
      <c r="N394" s="161">
        <v>19591643.289999999</v>
      </c>
      <c r="O394" s="30"/>
      <c r="P394" s="30"/>
      <c r="Q394" s="30"/>
      <c r="R394" s="178">
        <v>1</v>
      </c>
    </row>
    <row r="395" spans="1:18" ht="15" customHeight="1" x14ac:dyDescent="0.25">
      <c r="A395" s="167">
        <v>2017</v>
      </c>
      <c r="B395" s="84" t="s">
        <v>1009</v>
      </c>
      <c r="C395" s="158" t="s">
        <v>98</v>
      </c>
      <c r="D395" s="158" t="s">
        <v>517</v>
      </c>
      <c r="E395" s="158" t="s">
        <v>16</v>
      </c>
      <c r="F395" s="79"/>
      <c r="G395" s="159" t="s">
        <v>1187</v>
      </c>
      <c r="H395" s="30"/>
      <c r="I395" s="159" t="s">
        <v>22</v>
      </c>
      <c r="J395" s="159" t="s">
        <v>19</v>
      </c>
      <c r="K395" s="167" t="s">
        <v>186</v>
      </c>
      <c r="L395" s="159">
        <v>0.23</v>
      </c>
      <c r="M395" s="159">
        <v>0.23</v>
      </c>
      <c r="N395" s="159"/>
      <c r="O395" s="30"/>
      <c r="P395" s="30"/>
      <c r="Q395" s="30"/>
      <c r="R395" s="178">
        <v>1</v>
      </c>
    </row>
    <row r="396" spans="1:18" ht="15" customHeight="1" x14ac:dyDescent="0.25">
      <c r="A396" s="167">
        <v>2017</v>
      </c>
      <c r="B396" s="84" t="s">
        <v>1009</v>
      </c>
      <c r="C396" s="158" t="s">
        <v>98</v>
      </c>
      <c r="D396" s="158" t="s">
        <v>517</v>
      </c>
      <c r="E396" s="158" t="s">
        <v>519</v>
      </c>
      <c r="F396" s="79"/>
      <c r="G396" s="159" t="s">
        <v>1055</v>
      </c>
      <c r="H396" s="30"/>
      <c r="I396" s="159" t="s">
        <v>22</v>
      </c>
      <c r="J396" s="159" t="s">
        <v>19</v>
      </c>
      <c r="K396" s="167" t="s">
        <v>186</v>
      </c>
      <c r="L396" s="160">
        <v>100</v>
      </c>
      <c r="M396" s="160">
        <v>470</v>
      </c>
      <c r="N396" s="160">
        <v>470</v>
      </c>
      <c r="O396" s="30"/>
      <c r="P396" s="30"/>
      <c r="Q396" s="30"/>
      <c r="R396" s="178">
        <v>1</v>
      </c>
    </row>
    <row r="397" spans="1:18" ht="15" customHeight="1" x14ac:dyDescent="0.25">
      <c r="A397" s="167">
        <v>2017</v>
      </c>
      <c r="B397" s="87" t="s">
        <v>1014</v>
      </c>
      <c r="C397" s="166" t="s">
        <v>101</v>
      </c>
      <c r="D397" s="166" t="s">
        <v>281</v>
      </c>
      <c r="E397" s="166" t="s">
        <v>547</v>
      </c>
      <c r="F397" s="79"/>
      <c r="G397" s="167" t="s">
        <v>1015</v>
      </c>
      <c r="H397" s="30"/>
      <c r="I397" s="167" t="s">
        <v>22</v>
      </c>
      <c r="J397" s="167" t="s">
        <v>19</v>
      </c>
      <c r="K397" s="167" t="s">
        <v>186</v>
      </c>
      <c r="L397" s="172"/>
      <c r="M397" s="172"/>
      <c r="N397" s="172"/>
      <c r="O397" s="30"/>
      <c r="P397" s="30"/>
      <c r="Q397" s="30"/>
      <c r="R397" s="178">
        <v>1</v>
      </c>
    </row>
    <row r="398" spans="1:18" ht="15" customHeight="1" x14ac:dyDescent="0.25">
      <c r="A398" s="167">
        <v>2017</v>
      </c>
      <c r="B398" s="87" t="s">
        <v>1014</v>
      </c>
      <c r="C398" s="166" t="s">
        <v>101</v>
      </c>
      <c r="D398" s="166" t="s">
        <v>281</v>
      </c>
      <c r="E398" s="166" t="s">
        <v>544</v>
      </c>
      <c r="F398" s="79"/>
      <c r="G398" s="167" t="s">
        <v>1016</v>
      </c>
      <c r="H398" s="30"/>
      <c r="I398" s="167" t="s">
        <v>22</v>
      </c>
      <c r="J398" s="167" t="s">
        <v>19</v>
      </c>
      <c r="K398" s="167" t="s">
        <v>186</v>
      </c>
      <c r="L398" s="167"/>
      <c r="M398" s="167"/>
      <c r="N398" s="167"/>
      <c r="O398" s="30"/>
      <c r="P398" s="30"/>
      <c r="Q398" s="30"/>
      <c r="R398" s="178">
        <v>1</v>
      </c>
    </row>
    <row r="399" spans="1:18" ht="15" customHeight="1" x14ac:dyDescent="0.25">
      <c r="A399" s="167">
        <v>2017</v>
      </c>
      <c r="B399" s="87" t="s">
        <v>1014</v>
      </c>
      <c r="C399" s="166" t="s">
        <v>101</v>
      </c>
      <c r="D399" s="166" t="s">
        <v>281</v>
      </c>
      <c r="E399" s="166" t="s">
        <v>538</v>
      </c>
      <c r="F399" s="79"/>
      <c r="G399" s="167" t="s">
        <v>1022</v>
      </c>
      <c r="H399" s="30"/>
      <c r="I399" s="167" t="s">
        <v>22</v>
      </c>
      <c r="J399" s="167" t="s">
        <v>19</v>
      </c>
      <c r="K399" s="167" t="s">
        <v>186</v>
      </c>
      <c r="L399" s="167"/>
      <c r="M399" s="167"/>
      <c r="N399" s="167"/>
      <c r="O399" s="30"/>
      <c r="P399" s="30"/>
      <c r="Q399" s="30"/>
      <c r="R399" s="178">
        <v>1</v>
      </c>
    </row>
    <row r="400" spans="1:18" ht="15" customHeight="1" x14ac:dyDescent="0.25">
      <c r="A400" s="167">
        <v>2017</v>
      </c>
      <c r="B400" s="87" t="s">
        <v>1014</v>
      </c>
      <c r="C400" s="166" t="s">
        <v>101</v>
      </c>
      <c r="D400" s="166" t="s">
        <v>281</v>
      </c>
      <c r="E400" s="166" t="s">
        <v>541</v>
      </c>
      <c r="F400" s="79"/>
      <c r="G400" s="167" t="s">
        <v>1029</v>
      </c>
      <c r="H400" s="30"/>
      <c r="I400" s="167" t="s">
        <v>22</v>
      </c>
      <c r="J400" s="167" t="s">
        <v>19</v>
      </c>
      <c r="K400" s="167" t="s">
        <v>186</v>
      </c>
      <c r="L400" s="167"/>
      <c r="M400" s="167"/>
      <c r="N400" s="167"/>
      <c r="O400" s="30"/>
      <c r="P400" s="30"/>
      <c r="Q400" s="30"/>
      <c r="R400" s="178">
        <v>1</v>
      </c>
    </row>
    <row r="401" spans="1:18" ht="15" customHeight="1" x14ac:dyDescent="0.25">
      <c r="A401" s="167">
        <v>2017</v>
      </c>
      <c r="B401" s="87" t="s">
        <v>1014</v>
      </c>
      <c r="C401" s="166" t="s">
        <v>101</v>
      </c>
      <c r="D401" s="166" t="s">
        <v>281</v>
      </c>
      <c r="E401" s="166" t="s">
        <v>161</v>
      </c>
      <c r="F401" s="79"/>
      <c r="G401" s="167" t="s">
        <v>1187</v>
      </c>
      <c r="H401" s="30"/>
      <c r="I401" s="167" t="s">
        <v>22</v>
      </c>
      <c r="J401" s="167" t="s">
        <v>19</v>
      </c>
      <c r="K401" s="167" t="s">
        <v>186</v>
      </c>
      <c r="L401" s="167"/>
      <c r="M401" s="167"/>
      <c r="N401" s="167"/>
      <c r="O401" s="30"/>
      <c r="P401" s="30"/>
      <c r="Q401" s="30"/>
      <c r="R401" s="178">
        <v>1</v>
      </c>
    </row>
    <row r="402" spans="1:18" ht="15" customHeight="1" x14ac:dyDescent="0.25">
      <c r="A402" s="167">
        <v>2017</v>
      </c>
      <c r="B402" s="87" t="s">
        <v>1014</v>
      </c>
      <c r="C402" s="166" t="s">
        <v>101</v>
      </c>
      <c r="D402" s="166" t="s">
        <v>281</v>
      </c>
      <c r="E402" s="166" t="s">
        <v>535</v>
      </c>
      <c r="F402" s="79"/>
      <c r="G402" s="167" t="s">
        <v>1055</v>
      </c>
      <c r="H402" s="30"/>
      <c r="I402" s="167" t="s">
        <v>22</v>
      </c>
      <c r="J402" s="167" t="s">
        <v>19</v>
      </c>
      <c r="K402" s="167" t="s">
        <v>186</v>
      </c>
      <c r="L402" s="167"/>
      <c r="M402" s="167"/>
      <c r="N402" s="167"/>
      <c r="O402" s="30"/>
      <c r="P402" s="30"/>
      <c r="Q402" s="30"/>
      <c r="R402" s="178">
        <v>1</v>
      </c>
    </row>
    <row r="403" spans="1:18" ht="15" customHeight="1" x14ac:dyDescent="0.25">
      <c r="A403" s="167">
        <v>2017</v>
      </c>
      <c r="B403" s="84" t="s">
        <v>1009</v>
      </c>
      <c r="C403" s="158" t="s">
        <v>81</v>
      </c>
      <c r="D403" s="158" t="s">
        <v>550</v>
      </c>
      <c r="E403" s="158" t="s">
        <v>161</v>
      </c>
      <c r="F403" s="79"/>
      <c r="G403" s="159" t="s">
        <v>1145</v>
      </c>
      <c r="H403" s="30"/>
      <c r="I403" s="159" t="s">
        <v>22</v>
      </c>
      <c r="J403" s="159" t="s">
        <v>19</v>
      </c>
      <c r="K403" s="167" t="s">
        <v>186</v>
      </c>
      <c r="L403" s="159">
        <v>0.57999999999999996</v>
      </c>
      <c r="M403" s="161">
        <v>114250.67</v>
      </c>
      <c r="N403" s="161">
        <v>19591643.289999999</v>
      </c>
      <c r="O403" s="30"/>
      <c r="P403" s="30"/>
      <c r="Q403" s="30"/>
      <c r="R403" s="178">
        <v>1</v>
      </c>
    </row>
    <row r="404" spans="1:18" ht="15" customHeight="1" x14ac:dyDescent="0.25">
      <c r="A404" s="167">
        <v>2017</v>
      </c>
      <c r="B404" s="84" t="s">
        <v>1009</v>
      </c>
      <c r="C404" s="158" t="s">
        <v>81</v>
      </c>
      <c r="D404" s="158" t="s">
        <v>550</v>
      </c>
      <c r="E404" s="158" t="s">
        <v>16</v>
      </c>
      <c r="F404" s="79"/>
      <c r="G404" s="159" t="s">
        <v>1187</v>
      </c>
      <c r="H404" s="30"/>
      <c r="I404" s="159" t="s">
        <v>22</v>
      </c>
      <c r="J404" s="159" t="s">
        <v>19</v>
      </c>
      <c r="K404" s="167" t="s">
        <v>186</v>
      </c>
      <c r="L404" s="159">
        <v>0.23</v>
      </c>
      <c r="M404" s="159">
        <v>0.23</v>
      </c>
      <c r="N404" s="159"/>
      <c r="O404" s="30"/>
      <c r="P404" s="30"/>
      <c r="Q404" s="30"/>
      <c r="R404" s="178">
        <v>1</v>
      </c>
    </row>
    <row r="405" spans="1:18" ht="15" customHeight="1" x14ac:dyDescent="0.25">
      <c r="A405" s="167">
        <v>2017</v>
      </c>
      <c r="B405" s="84" t="s">
        <v>1009</v>
      </c>
      <c r="C405" s="158" t="s">
        <v>81</v>
      </c>
      <c r="D405" s="158" t="s">
        <v>550</v>
      </c>
      <c r="E405" s="158" t="s">
        <v>554</v>
      </c>
      <c r="F405" s="79"/>
      <c r="G405" s="159" t="s">
        <v>1036</v>
      </c>
      <c r="H405" s="30"/>
      <c r="I405" s="159" t="s">
        <v>22</v>
      </c>
      <c r="J405" s="159" t="s">
        <v>19</v>
      </c>
      <c r="K405" s="167" t="s">
        <v>186</v>
      </c>
      <c r="L405" s="160">
        <v>13</v>
      </c>
      <c r="M405" s="161">
        <v>27150</v>
      </c>
      <c r="N405" s="161">
        <v>24099</v>
      </c>
      <c r="O405" s="30"/>
      <c r="P405" s="30"/>
      <c r="Q405" s="30"/>
      <c r="R405" s="178">
        <v>1</v>
      </c>
    </row>
    <row r="406" spans="1:18" ht="15" customHeight="1" x14ac:dyDescent="0.25">
      <c r="A406" s="167">
        <v>2017</v>
      </c>
      <c r="B406" s="84" t="s">
        <v>1009</v>
      </c>
      <c r="C406" s="158" t="s">
        <v>81</v>
      </c>
      <c r="D406" s="158" t="s">
        <v>550</v>
      </c>
      <c r="E406" s="158" t="s">
        <v>41</v>
      </c>
      <c r="F406" s="79"/>
      <c r="G406" s="159" t="s">
        <v>1029</v>
      </c>
      <c r="H406" s="30"/>
      <c r="I406" s="159" t="s">
        <v>22</v>
      </c>
      <c r="J406" s="159" t="s">
        <v>19</v>
      </c>
      <c r="K406" s="167" t="s">
        <v>186</v>
      </c>
      <c r="L406" s="160">
        <v>90</v>
      </c>
      <c r="M406" s="161">
        <v>1800</v>
      </c>
      <c r="N406" s="161">
        <v>2000</v>
      </c>
      <c r="O406" s="30"/>
      <c r="P406" s="30"/>
      <c r="Q406" s="30"/>
      <c r="R406" s="178">
        <v>1</v>
      </c>
    </row>
    <row r="407" spans="1:18" ht="15" customHeight="1" x14ac:dyDescent="0.25">
      <c r="A407" s="167">
        <v>2017</v>
      </c>
      <c r="B407" s="84" t="s">
        <v>1009</v>
      </c>
      <c r="C407" s="158" t="s">
        <v>81</v>
      </c>
      <c r="D407" s="158" t="s">
        <v>550</v>
      </c>
      <c r="E407" s="158" t="s">
        <v>27</v>
      </c>
      <c r="F407" s="79"/>
      <c r="G407" s="159" t="s">
        <v>26</v>
      </c>
      <c r="H407" s="30"/>
      <c r="I407" s="159" t="s">
        <v>22</v>
      </c>
      <c r="J407" s="159"/>
      <c r="K407" s="167" t="s">
        <v>186</v>
      </c>
      <c r="L407" s="160">
        <v>3.73</v>
      </c>
      <c r="M407" s="161">
        <v>44.77</v>
      </c>
      <c r="N407" s="161">
        <v>12</v>
      </c>
      <c r="O407" s="30"/>
      <c r="P407" s="30"/>
      <c r="Q407" s="30"/>
      <c r="R407" s="178">
        <v>1</v>
      </c>
    </row>
    <row r="408" spans="1:18" ht="15" customHeight="1" x14ac:dyDescent="0.25">
      <c r="A408" s="167">
        <v>2017</v>
      </c>
      <c r="B408" s="84" t="s">
        <v>1009</v>
      </c>
      <c r="C408" s="158" t="s">
        <v>81</v>
      </c>
      <c r="D408" s="158" t="s">
        <v>550</v>
      </c>
      <c r="E408" s="158" t="s">
        <v>38</v>
      </c>
      <c r="F408" s="79"/>
      <c r="G408" s="159" t="s">
        <v>34</v>
      </c>
      <c r="H408" s="30"/>
      <c r="I408" s="159" t="s">
        <v>22</v>
      </c>
      <c r="J408" s="159" t="s">
        <v>19</v>
      </c>
      <c r="K408" s="167" t="s">
        <v>186</v>
      </c>
      <c r="L408" s="160">
        <v>100</v>
      </c>
      <c r="M408" s="161">
        <v>10</v>
      </c>
      <c r="N408" s="161">
        <v>10</v>
      </c>
      <c r="O408" s="30"/>
      <c r="P408" s="30"/>
      <c r="Q408" s="30"/>
      <c r="R408" s="178">
        <v>1</v>
      </c>
    </row>
    <row r="409" spans="1:18" ht="15" customHeight="1" x14ac:dyDescent="0.25">
      <c r="A409" s="167">
        <v>2017</v>
      </c>
      <c r="B409" s="84" t="s">
        <v>1009</v>
      </c>
      <c r="C409" s="158" t="s">
        <v>81</v>
      </c>
      <c r="D409" s="158" t="s">
        <v>550</v>
      </c>
      <c r="E409" s="158" t="s">
        <v>175</v>
      </c>
      <c r="F409" s="79"/>
      <c r="G409" s="159" t="s">
        <v>44</v>
      </c>
      <c r="H409" s="30"/>
      <c r="I409" s="159" t="s">
        <v>22</v>
      </c>
      <c r="J409" s="159"/>
      <c r="K409" s="167" t="s">
        <v>186</v>
      </c>
      <c r="L409" s="160">
        <v>151</v>
      </c>
      <c r="M409" s="161"/>
      <c r="N409" s="161"/>
      <c r="O409" s="30"/>
      <c r="P409" s="30"/>
      <c r="Q409" s="30"/>
      <c r="R409" s="178">
        <v>1</v>
      </c>
    </row>
    <row r="410" spans="1:18" ht="15" customHeight="1" x14ac:dyDescent="0.25">
      <c r="A410" s="167">
        <v>2017</v>
      </c>
      <c r="B410" s="84" t="s">
        <v>1009</v>
      </c>
      <c r="C410" s="160" t="s">
        <v>111</v>
      </c>
      <c r="D410" s="160" t="s">
        <v>112</v>
      </c>
      <c r="E410" s="162" t="s">
        <v>726</v>
      </c>
      <c r="F410" s="79"/>
      <c r="G410" s="160" t="s">
        <v>26</v>
      </c>
      <c r="H410" s="30"/>
      <c r="I410" s="160" t="s">
        <v>22</v>
      </c>
      <c r="J410" s="160" t="s">
        <v>19</v>
      </c>
      <c r="K410" s="167" t="s">
        <v>186</v>
      </c>
      <c r="L410" s="160">
        <v>75.02</v>
      </c>
      <c r="M410" s="163">
        <v>2288</v>
      </c>
      <c r="N410" s="163">
        <v>3050</v>
      </c>
      <c r="O410" s="30"/>
      <c r="P410" s="30"/>
      <c r="Q410" s="30"/>
      <c r="R410" s="178">
        <v>1</v>
      </c>
    </row>
    <row r="411" spans="1:18" ht="15" customHeight="1" x14ac:dyDescent="0.25">
      <c r="A411" s="167">
        <v>2017</v>
      </c>
      <c r="B411" s="84" t="s">
        <v>1009</v>
      </c>
      <c r="C411" s="160" t="s">
        <v>111</v>
      </c>
      <c r="D411" s="160" t="s">
        <v>112</v>
      </c>
      <c r="E411" s="164" t="s">
        <v>744</v>
      </c>
      <c r="F411" s="79"/>
      <c r="G411" s="163" t="s">
        <v>44</v>
      </c>
      <c r="H411" s="30"/>
      <c r="I411" s="163" t="s">
        <v>22</v>
      </c>
      <c r="J411" s="163" t="s">
        <v>1023</v>
      </c>
      <c r="K411" s="167" t="s">
        <v>186</v>
      </c>
      <c r="L411" s="160">
        <v>4</v>
      </c>
      <c r="M411" s="163">
        <v>78486</v>
      </c>
      <c r="N411" s="163">
        <v>75496</v>
      </c>
      <c r="O411" s="30"/>
      <c r="P411" s="30"/>
      <c r="Q411" s="30"/>
      <c r="R411" s="178">
        <v>1</v>
      </c>
    </row>
    <row r="412" spans="1:18" ht="15" customHeight="1" x14ac:dyDescent="0.25">
      <c r="A412" s="167">
        <v>2017</v>
      </c>
      <c r="B412" s="84" t="s">
        <v>1009</v>
      </c>
      <c r="C412" s="160" t="s">
        <v>111</v>
      </c>
      <c r="D412" s="160" t="s">
        <v>112</v>
      </c>
      <c r="E412" s="164" t="s">
        <v>16</v>
      </c>
      <c r="F412" s="79"/>
      <c r="G412" s="163" t="s">
        <v>3</v>
      </c>
      <c r="H412" s="30"/>
      <c r="I412" s="163" t="s">
        <v>22</v>
      </c>
      <c r="J412" s="163" t="s">
        <v>19</v>
      </c>
      <c r="K412" s="167" t="s">
        <v>186</v>
      </c>
      <c r="L412" s="160">
        <v>0.23</v>
      </c>
      <c r="M412" s="163">
        <v>0.23</v>
      </c>
      <c r="N412" s="163"/>
      <c r="O412" s="30"/>
      <c r="P412" s="30"/>
      <c r="Q412" s="30"/>
      <c r="R412" s="178">
        <v>1</v>
      </c>
    </row>
    <row r="413" spans="1:18" ht="15" customHeight="1" x14ac:dyDescent="0.25">
      <c r="A413" s="167">
        <v>2017</v>
      </c>
      <c r="B413" s="84" t="s">
        <v>1009</v>
      </c>
      <c r="C413" s="164" t="s">
        <v>113</v>
      </c>
      <c r="D413" s="164" t="s">
        <v>114</v>
      </c>
      <c r="E413" s="164" t="s">
        <v>161</v>
      </c>
      <c r="F413" s="79"/>
      <c r="G413" s="163" t="s">
        <v>3</v>
      </c>
      <c r="H413" s="30"/>
      <c r="I413" s="163" t="s">
        <v>22</v>
      </c>
      <c r="J413" s="163" t="s">
        <v>19</v>
      </c>
      <c r="K413" s="167" t="s">
        <v>186</v>
      </c>
      <c r="L413" s="160">
        <v>0.57999999999999996</v>
      </c>
      <c r="M413" s="163">
        <v>114250.67</v>
      </c>
      <c r="N413" s="163">
        <v>19591643.289999999</v>
      </c>
      <c r="O413" s="30"/>
      <c r="P413" s="30"/>
      <c r="Q413" s="30"/>
      <c r="R413" s="178">
        <v>1</v>
      </c>
    </row>
    <row r="414" spans="1:18" ht="15" customHeight="1" x14ac:dyDescent="0.25">
      <c r="A414" s="167">
        <v>2017</v>
      </c>
      <c r="B414" s="84" t="s">
        <v>1009</v>
      </c>
      <c r="C414" s="164" t="s">
        <v>113</v>
      </c>
      <c r="D414" s="164" t="s">
        <v>114</v>
      </c>
      <c r="E414" s="164" t="s">
        <v>351</v>
      </c>
      <c r="F414" s="79"/>
      <c r="G414" s="163" t="s">
        <v>26</v>
      </c>
      <c r="H414" s="30"/>
      <c r="I414" s="163" t="s">
        <v>22</v>
      </c>
      <c r="J414" s="163" t="s">
        <v>1023</v>
      </c>
      <c r="K414" s="167" t="s">
        <v>186</v>
      </c>
      <c r="L414" s="160">
        <v>8.2899999999999991</v>
      </c>
      <c r="M414" s="163">
        <v>27150</v>
      </c>
      <c r="N414" s="163">
        <v>25072</v>
      </c>
      <c r="O414" s="30"/>
      <c r="P414" s="30"/>
      <c r="Q414" s="30"/>
      <c r="R414" s="178">
        <v>1</v>
      </c>
    </row>
    <row r="415" spans="1:18" ht="15" customHeight="1" x14ac:dyDescent="0.25">
      <c r="A415" s="167">
        <v>2017</v>
      </c>
      <c r="B415" s="84" t="s">
        <v>1009</v>
      </c>
      <c r="C415" s="164" t="s">
        <v>113</v>
      </c>
      <c r="D415" s="164" t="s">
        <v>114</v>
      </c>
      <c r="E415" s="164" t="s">
        <v>616</v>
      </c>
      <c r="F415" s="79"/>
      <c r="G415" s="163" t="s">
        <v>26</v>
      </c>
      <c r="H415" s="30"/>
      <c r="I415" s="163" t="s">
        <v>22</v>
      </c>
      <c r="J415" s="163" t="s">
        <v>19</v>
      </c>
      <c r="K415" s="167" t="s">
        <v>186</v>
      </c>
      <c r="L415" s="160">
        <v>84.9</v>
      </c>
      <c r="M415" s="163">
        <v>5230</v>
      </c>
      <c r="N415" s="163">
        <v>6160</v>
      </c>
      <c r="O415" s="30"/>
      <c r="P415" s="30"/>
      <c r="Q415" s="30"/>
      <c r="R415" s="178">
        <v>1</v>
      </c>
    </row>
    <row r="416" spans="1:18" ht="15" customHeight="1" x14ac:dyDescent="0.25">
      <c r="A416" s="167">
        <v>2017</v>
      </c>
      <c r="B416" s="84" t="s">
        <v>1009</v>
      </c>
      <c r="C416" s="164" t="s">
        <v>113</v>
      </c>
      <c r="D416" s="164" t="s">
        <v>114</v>
      </c>
      <c r="E416" s="164" t="s">
        <v>619</v>
      </c>
      <c r="F416" s="79"/>
      <c r="G416" s="163" t="s">
        <v>44</v>
      </c>
      <c r="H416" s="30"/>
      <c r="I416" s="163" t="s">
        <v>22</v>
      </c>
      <c r="J416" s="163" t="s">
        <v>19</v>
      </c>
      <c r="K416" s="167" t="s">
        <v>186</v>
      </c>
      <c r="L416" s="160">
        <v>100</v>
      </c>
      <c r="M416" s="163">
        <v>13000</v>
      </c>
      <c r="N416" s="163">
        <v>13000</v>
      </c>
      <c r="O416" s="30"/>
      <c r="P416" s="30"/>
      <c r="Q416" s="30"/>
      <c r="R416" s="178">
        <v>1</v>
      </c>
    </row>
    <row r="417" spans="1:18" ht="15" customHeight="1" x14ac:dyDescent="0.25">
      <c r="A417" s="167">
        <v>2017</v>
      </c>
      <c r="B417" s="84" t="s">
        <v>1009</v>
      </c>
      <c r="C417" s="164" t="s">
        <v>113</v>
      </c>
      <c r="D417" s="164" t="s">
        <v>114</v>
      </c>
      <c r="E417" s="164" t="s">
        <v>361</v>
      </c>
      <c r="F417" s="79"/>
      <c r="G417" s="163" t="s">
        <v>44</v>
      </c>
      <c r="H417" s="30"/>
      <c r="I417" s="163" t="s">
        <v>22</v>
      </c>
      <c r="J417" s="163" t="s">
        <v>19</v>
      </c>
      <c r="K417" s="167" t="s">
        <v>186</v>
      </c>
      <c r="L417" s="160">
        <v>4</v>
      </c>
      <c r="M417" s="163">
        <v>520</v>
      </c>
      <c r="N417" s="163">
        <v>13000</v>
      </c>
      <c r="O417" s="30"/>
      <c r="P417" s="30"/>
      <c r="Q417" s="30"/>
      <c r="R417" s="178">
        <v>1</v>
      </c>
    </row>
    <row r="418" spans="1:18" ht="15" customHeight="1" x14ac:dyDescent="0.25">
      <c r="A418" s="167">
        <v>2017</v>
      </c>
      <c r="B418" s="84" t="s">
        <v>1009</v>
      </c>
      <c r="C418" s="164" t="s">
        <v>113</v>
      </c>
      <c r="D418" s="164" t="s">
        <v>114</v>
      </c>
      <c r="E418" s="164" t="s">
        <v>16</v>
      </c>
      <c r="F418" s="79"/>
      <c r="G418" s="163" t="s">
        <v>3</v>
      </c>
      <c r="H418" s="30"/>
      <c r="I418" s="163" t="s">
        <v>22</v>
      </c>
      <c r="J418" s="163" t="s">
        <v>19</v>
      </c>
      <c r="K418" s="167" t="s">
        <v>186</v>
      </c>
      <c r="L418" s="160">
        <v>0.23</v>
      </c>
      <c r="M418" s="163">
        <v>0.23</v>
      </c>
      <c r="N418" s="163"/>
      <c r="O418" s="30"/>
      <c r="P418" s="30"/>
      <c r="Q418" s="30"/>
      <c r="R418" s="178">
        <v>1</v>
      </c>
    </row>
    <row r="419" spans="1:18" ht="15" customHeight="1" x14ac:dyDescent="0.25">
      <c r="A419" s="167">
        <v>2017</v>
      </c>
      <c r="B419" s="84" t="s">
        <v>1009</v>
      </c>
      <c r="C419" s="164" t="s">
        <v>115</v>
      </c>
      <c r="D419" s="164" t="s">
        <v>625</v>
      </c>
      <c r="E419" s="164" t="s">
        <v>594</v>
      </c>
      <c r="F419" s="79"/>
      <c r="G419" s="163" t="s">
        <v>44</v>
      </c>
      <c r="H419" s="30"/>
      <c r="I419" s="163" t="s">
        <v>22</v>
      </c>
      <c r="J419" s="163" t="s">
        <v>19</v>
      </c>
      <c r="K419" s="167" t="s">
        <v>186</v>
      </c>
      <c r="L419" s="160">
        <v>100</v>
      </c>
      <c r="M419" s="163">
        <v>16</v>
      </c>
      <c r="N419" s="163">
        <v>16</v>
      </c>
      <c r="O419" s="30"/>
      <c r="P419" s="30"/>
      <c r="Q419" s="30"/>
      <c r="R419" s="178">
        <v>1</v>
      </c>
    </row>
    <row r="420" spans="1:18" ht="15" customHeight="1" x14ac:dyDescent="0.25">
      <c r="A420" s="167">
        <v>2017</v>
      </c>
      <c r="B420" s="84" t="s">
        <v>1009</v>
      </c>
      <c r="C420" s="164" t="s">
        <v>115</v>
      </c>
      <c r="D420" s="164" t="s">
        <v>625</v>
      </c>
      <c r="E420" s="164" t="s">
        <v>626</v>
      </c>
      <c r="F420" s="79"/>
      <c r="G420" s="163" t="s">
        <v>26</v>
      </c>
      <c r="H420" s="30"/>
      <c r="I420" s="163" t="s">
        <v>22</v>
      </c>
      <c r="J420" s="163" t="s">
        <v>19</v>
      </c>
      <c r="K420" s="167" t="s">
        <v>186</v>
      </c>
      <c r="L420" s="160">
        <v>91.61</v>
      </c>
      <c r="M420" s="163">
        <v>142</v>
      </c>
      <c r="N420" s="163">
        <v>155</v>
      </c>
      <c r="O420" s="30"/>
      <c r="P420" s="30"/>
      <c r="Q420" s="30"/>
      <c r="R420" s="178">
        <v>1</v>
      </c>
    </row>
    <row r="421" spans="1:18" ht="15" customHeight="1" x14ac:dyDescent="0.25">
      <c r="A421" s="167">
        <v>2017</v>
      </c>
      <c r="B421" s="84" t="s">
        <v>1009</v>
      </c>
      <c r="C421" s="164" t="s">
        <v>115</v>
      </c>
      <c r="D421" s="164" t="s">
        <v>625</v>
      </c>
      <c r="E421" s="164" t="s">
        <v>369</v>
      </c>
      <c r="F421" s="79"/>
      <c r="G421" s="163" t="s">
        <v>34</v>
      </c>
      <c r="H421" s="30"/>
      <c r="I421" s="163" t="s">
        <v>22</v>
      </c>
      <c r="J421" s="163" t="s">
        <v>19</v>
      </c>
      <c r="K421" s="167" t="s">
        <v>186</v>
      </c>
      <c r="L421" s="160">
        <v>19.100000000000001</v>
      </c>
      <c r="M421" s="163">
        <v>351</v>
      </c>
      <c r="N421" s="163">
        <v>1838</v>
      </c>
      <c r="O421" s="30"/>
      <c r="P421" s="30"/>
      <c r="Q421" s="30"/>
      <c r="R421" s="178">
        <v>1</v>
      </c>
    </row>
    <row r="422" spans="1:18" ht="15" customHeight="1" x14ac:dyDescent="0.25">
      <c r="A422" s="167">
        <v>2017</v>
      </c>
      <c r="B422" s="84" t="s">
        <v>1009</v>
      </c>
      <c r="C422" s="164" t="s">
        <v>115</v>
      </c>
      <c r="D422" s="164" t="s">
        <v>625</v>
      </c>
      <c r="E422" s="164" t="s">
        <v>16</v>
      </c>
      <c r="F422" s="79"/>
      <c r="G422" s="163" t="s">
        <v>3</v>
      </c>
      <c r="H422" s="30"/>
      <c r="I422" s="163" t="s">
        <v>22</v>
      </c>
      <c r="J422" s="163" t="s">
        <v>19</v>
      </c>
      <c r="K422" s="167" t="s">
        <v>186</v>
      </c>
      <c r="L422" s="160">
        <v>0.23</v>
      </c>
      <c r="M422" s="163">
        <v>0.23</v>
      </c>
      <c r="N422" s="163"/>
      <c r="O422" s="30"/>
      <c r="P422" s="30"/>
      <c r="Q422" s="30"/>
      <c r="R422" s="178">
        <v>1</v>
      </c>
    </row>
    <row r="423" spans="1:18" ht="15" customHeight="1" x14ac:dyDescent="0.25">
      <c r="A423" s="167">
        <v>2017</v>
      </c>
      <c r="B423" s="84" t="s">
        <v>1009</v>
      </c>
      <c r="C423" s="164" t="s">
        <v>115</v>
      </c>
      <c r="D423" s="164" t="s">
        <v>625</v>
      </c>
      <c r="E423" s="164" t="s">
        <v>161</v>
      </c>
      <c r="F423" s="79"/>
      <c r="G423" s="163" t="s">
        <v>3</v>
      </c>
      <c r="H423" s="30"/>
      <c r="I423" s="163" t="s">
        <v>22</v>
      </c>
      <c r="J423" s="163" t="s">
        <v>19</v>
      </c>
      <c r="K423" s="167" t="s">
        <v>186</v>
      </c>
      <c r="L423" s="160">
        <v>0.57999999999999996</v>
      </c>
      <c r="M423" s="163">
        <v>114250.67</v>
      </c>
      <c r="N423" s="163" t="s">
        <v>1249</v>
      </c>
      <c r="O423" s="30"/>
      <c r="P423" s="30"/>
      <c r="Q423" s="30"/>
      <c r="R423" s="178">
        <v>1</v>
      </c>
    </row>
    <row r="424" spans="1:18" ht="15" customHeight="1" x14ac:dyDescent="0.25">
      <c r="A424" s="167">
        <v>2017</v>
      </c>
      <c r="B424" s="84" t="s">
        <v>1009</v>
      </c>
      <c r="C424" s="164" t="s">
        <v>115</v>
      </c>
      <c r="D424" s="164" t="s">
        <v>625</v>
      </c>
      <c r="E424" s="164" t="s">
        <v>758</v>
      </c>
      <c r="F424" s="79"/>
      <c r="G424" s="163" t="s">
        <v>44</v>
      </c>
      <c r="H424" s="30"/>
      <c r="I424" s="163" t="s">
        <v>22</v>
      </c>
      <c r="J424" s="163" t="s">
        <v>19</v>
      </c>
      <c r="K424" s="167" t="s">
        <v>186</v>
      </c>
      <c r="L424" s="160">
        <v>100</v>
      </c>
      <c r="M424" s="163">
        <v>16</v>
      </c>
      <c r="N424" s="163">
        <v>16</v>
      </c>
      <c r="O424" s="30"/>
      <c r="P424" s="30"/>
      <c r="Q424" s="30"/>
      <c r="R424" s="178">
        <v>1</v>
      </c>
    </row>
    <row r="425" spans="1:18" ht="15" customHeight="1" x14ac:dyDescent="0.25">
      <c r="A425" s="167">
        <v>2017</v>
      </c>
      <c r="B425" s="84" t="s">
        <v>1009</v>
      </c>
      <c r="C425" s="164" t="s">
        <v>115</v>
      </c>
      <c r="D425" s="164" t="s">
        <v>625</v>
      </c>
      <c r="E425" s="164" t="s">
        <v>632</v>
      </c>
      <c r="F425" s="79"/>
      <c r="G425" s="163" t="s">
        <v>44</v>
      </c>
      <c r="H425" s="30"/>
      <c r="I425" s="163" t="s">
        <v>22</v>
      </c>
      <c r="J425" s="163" t="s">
        <v>19</v>
      </c>
      <c r="K425" s="167" t="s">
        <v>186</v>
      </c>
      <c r="L425" s="160">
        <v>100</v>
      </c>
      <c r="M425" s="163">
        <v>16</v>
      </c>
      <c r="N425" s="163">
        <v>16</v>
      </c>
      <c r="O425" s="30"/>
      <c r="P425" s="30"/>
      <c r="Q425" s="30"/>
      <c r="R425" s="178">
        <v>1</v>
      </c>
    </row>
    <row r="426" spans="1:18" ht="15" customHeight="1" x14ac:dyDescent="0.25">
      <c r="A426" s="167">
        <v>2017</v>
      </c>
      <c r="B426" s="84" t="s">
        <v>1009</v>
      </c>
      <c r="C426" s="167" t="s">
        <v>117</v>
      </c>
      <c r="D426" s="166" t="s">
        <v>640</v>
      </c>
      <c r="E426" s="166" t="s">
        <v>599</v>
      </c>
      <c r="F426" s="79"/>
      <c r="G426" s="167" t="s">
        <v>1015</v>
      </c>
      <c r="H426" s="30"/>
      <c r="I426" s="167" t="s">
        <v>22</v>
      </c>
      <c r="J426" s="167" t="s">
        <v>19</v>
      </c>
      <c r="K426" s="167" t="s">
        <v>186</v>
      </c>
      <c r="L426" s="167"/>
      <c r="M426" s="167"/>
      <c r="N426" s="167"/>
      <c r="O426" s="30"/>
      <c r="P426" s="30"/>
      <c r="Q426" s="30"/>
      <c r="R426" s="178">
        <v>1</v>
      </c>
    </row>
    <row r="427" spans="1:18" ht="15" customHeight="1" x14ac:dyDescent="0.25">
      <c r="A427" s="167">
        <v>2017</v>
      </c>
      <c r="B427" s="84" t="s">
        <v>1009</v>
      </c>
      <c r="C427" s="167" t="s">
        <v>117</v>
      </c>
      <c r="D427" s="166" t="s">
        <v>640</v>
      </c>
      <c r="E427" s="166" t="s">
        <v>649</v>
      </c>
      <c r="F427" s="79"/>
      <c r="G427" s="167" t="s">
        <v>1016</v>
      </c>
      <c r="H427" s="30"/>
      <c r="I427" s="167" t="s">
        <v>22</v>
      </c>
      <c r="J427" s="167" t="s">
        <v>19</v>
      </c>
      <c r="K427" s="167" t="s">
        <v>186</v>
      </c>
      <c r="L427" s="167"/>
      <c r="M427" s="167"/>
      <c r="N427" s="167"/>
      <c r="O427" s="30"/>
      <c r="P427" s="30"/>
      <c r="Q427" s="30"/>
      <c r="R427" s="178">
        <v>1</v>
      </c>
    </row>
    <row r="428" spans="1:18" ht="15" customHeight="1" x14ac:dyDescent="0.25">
      <c r="A428" s="167">
        <v>2017</v>
      </c>
      <c r="B428" s="84" t="s">
        <v>1009</v>
      </c>
      <c r="C428" s="167" t="s">
        <v>117</v>
      </c>
      <c r="D428" s="166" t="s">
        <v>640</v>
      </c>
      <c r="E428" s="166" t="s">
        <v>654</v>
      </c>
      <c r="F428" s="79"/>
      <c r="G428" s="167" t="s">
        <v>1010</v>
      </c>
      <c r="H428" s="30"/>
      <c r="I428" s="167" t="s">
        <v>22</v>
      </c>
      <c r="J428" s="167" t="s">
        <v>19</v>
      </c>
      <c r="K428" s="167" t="s">
        <v>186</v>
      </c>
      <c r="L428" s="167"/>
      <c r="M428" s="167"/>
      <c r="N428" s="167"/>
      <c r="O428" s="30"/>
      <c r="P428" s="30"/>
      <c r="Q428" s="30"/>
      <c r="R428" s="178">
        <v>1</v>
      </c>
    </row>
    <row r="429" spans="1:18" ht="15" customHeight="1" x14ac:dyDescent="0.25">
      <c r="A429" s="167">
        <v>2017</v>
      </c>
      <c r="B429" s="84" t="s">
        <v>1009</v>
      </c>
      <c r="C429" s="167" t="s">
        <v>117</v>
      </c>
      <c r="D429" s="166" t="s">
        <v>640</v>
      </c>
      <c r="E429" s="166" t="s">
        <v>657</v>
      </c>
      <c r="F429" s="79"/>
      <c r="G429" s="167" t="s">
        <v>1025</v>
      </c>
      <c r="H429" s="30"/>
      <c r="I429" s="167" t="s">
        <v>22</v>
      </c>
      <c r="J429" s="167" t="s">
        <v>19</v>
      </c>
      <c r="K429" s="167" t="s">
        <v>186</v>
      </c>
      <c r="L429" s="167"/>
      <c r="M429" s="167"/>
      <c r="N429" s="167"/>
      <c r="O429" s="30"/>
      <c r="P429" s="30"/>
      <c r="Q429" s="30"/>
      <c r="R429" s="178">
        <v>1</v>
      </c>
    </row>
    <row r="430" spans="1:18" ht="15" customHeight="1" x14ac:dyDescent="0.25">
      <c r="A430" s="167">
        <v>2017</v>
      </c>
      <c r="B430" s="84" t="s">
        <v>1009</v>
      </c>
      <c r="C430" s="167" t="s">
        <v>117</v>
      </c>
      <c r="D430" s="166" t="s">
        <v>640</v>
      </c>
      <c r="E430" s="166" t="s">
        <v>525</v>
      </c>
      <c r="F430" s="79"/>
      <c r="G430" s="167" t="s">
        <v>1027</v>
      </c>
      <c r="H430" s="30"/>
      <c r="I430" s="167" t="s">
        <v>22</v>
      </c>
      <c r="J430" s="167" t="s">
        <v>19</v>
      </c>
      <c r="K430" s="167" t="s">
        <v>186</v>
      </c>
      <c r="L430" s="167"/>
      <c r="M430" s="167"/>
      <c r="N430" s="167"/>
      <c r="O430" s="30"/>
      <c r="P430" s="30"/>
      <c r="Q430" s="30"/>
      <c r="R430" s="178">
        <v>1</v>
      </c>
    </row>
    <row r="431" spans="1:18" ht="15" customHeight="1" x14ac:dyDescent="0.25">
      <c r="A431" s="167">
        <v>2017</v>
      </c>
      <c r="B431" s="84" t="s">
        <v>1009</v>
      </c>
      <c r="C431" s="167" t="s">
        <v>117</v>
      </c>
      <c r="D431" s="166" t="s">
        <v>640</v>
      </c>
      <c r="E431" s="166" t="s">
        <v>644</v>
      </c>
      <c r="F431" s="79"/>
      <c r="G431" s="167" t="s">
        <v>1022</v>
      </c>
      <c r="H431" s="30"/>
      <c r="I431" s="167" t="s">
        <v>22</v>
      </c>
      <c r="J431" s="167" t="s">
        <v>19</v>
      </c>
      <c r="K431" s="167" t="s">
        <v>186</v>
      </c>
      <c r="L431" s="167"/>
      <c r="M431" s="167"/>
      <c r="N431" s="167"/>
      <c r="O431" s="30"/>
      <c r="P431" s="30"/>
      <c r="Q431" s="30"/>
      <c r="R431" s="178">
        <v>1</v>
      </c>
    </row>
    <row r="432" spans="1:18" ht="15" customHeight="1" x14ac:dyDescent="0.25">
      <c r="A432" s="167">
        <v>2017</v>
      </c>
      <c r="B432" s="84" t="s">
        <v>1009</v>
      </c>
      <c r="C432" s="167" t="s">
        <v>117</v>
      </c>
      <c r="D432" s="166" t="s">
        <v>640</v>
      </c>
      <c r="E432" s="166" t="s">
        <v>16</v>
      </c>
      <c r="F432" s="79"/>
      <c r="G432" s="167" t="s">
        <v>1145</v>
      </c>
      <c r="H432" s="30"/>
      <c r="I432" s="167" t="s">
        <v>22</v>
      </c>
      <c r="J432" s="167" t="s">
        <v>19</v>
      </c>
      <c r="K432" s="167" t="s">
        <v>186</v>
      </c>
      <c r="L432" s="167"/>
      <c r="M432" s="167"/>
      <c r="N432" s="167"/>
      <c r="O432" s="30"/>
      <c r="P432" s="30"/>
      <c r="Q432" s="30"/>
      <c r="R432" s="178">
        <v>1</v>
      </c>
    </row>
    <row r="433" spans="1:18" ht="15" customHeight="1" x14ac:dyDescent="0.25">
      <c r="A433" s="167">
        <v>2017</v>
      </c>
      <c r="B433" s="84" t="s">
        <v>1009</v>
      </c>
      <c r="C433" s="167" t="s">
        <v>117</v>
      </c>
      <c r="D433" s="166" t="s">
        <v>640</v>
      </c>
      <c r="E433" s="166" t="s">
        <v>161</v>
      </c>
      <c r="F433" s="79"/>
      <c r="G433" s="167" t="s">
        <v>1187</v>
      </c>
      <c r="H433" s="30"/>
      <c r="I433" s="167" t="s">
        <v>22</v>
      </c>
      <c r="J433" s="167" t="s">
        <v>19</v>
      </c>
      <c r="K433" s="167" t="s">
        <v>186</v>
      </c>
      <c r="L433" s="167"/>
      <c r="M433" s="167"/>
      <c r="N433" s="167"/>
      <c r="O433" s="30"/>
      <c r="P433" s="30"/>
      <c r="Q433" s="30"/>
      <c r="R433" s="178">
        <v>1</v>
      </c>
    </row>
    <row r="434" spans="1:18" ht="15" customHeight="1" x14ac:dyDescent="0.25">
      <c r="A434" s="167">
        <v>2017</v>
      </c>
      <c r="B434" s="84" t="s">
        <v>1009</v>
      </c>
      <c r="C434" s="167" t="s">
        <v>117</v>
      </c>
      <c r="D434" s="166" t="s">
        <v>640</v>
      </c>
      <c r="E434" s="166" t="s">
        <v>641</v>
      </c>
      <c r="F434" s="79"/>
      <c r="G434" s="167" t="s">
        <v>1055</v>
      </c>
      <c r="H434" s="30"/>
      <c r="I434" s="167" t="s">
        <v>22</v>
      </c>
      <c r="J434" s="167" t="s">
        <v>19</v>
      </c>
      <c r="K434" s="167" t="s">
        <v>186</v>
      </c>
      <c r="L434" s="167"/>
      <c r="M434" s="167"/>
      <c r="N434" s="167"/>
      <c r="O434" s="30"/>
      <c r="P434" s="30"/>
      <c r="Q434" s="30"/>
      <c r="R434" s="178">
        <v>1</v>
      </c>
    </row>
    <row r="435" spans="1:18" ht="15" customHeight="1" x14ac:dyDescent="0.25">
      <c r="A435" s="167">
        <v>2017</v>
      </c>
      <c r="B435" s="84" t="s">
        <v>1009</v>
      </c>
      <c r="C435" s="158" t="s">
        <v>119</v>
      </c>
      <c r="D435" s="158" t="s">
        <v>661</v>
      </c>
      <c r="E435" s="158" t="s">
        <v>16</v>
      </c>
      <c r="F435" s="79"/>
      <c r="G435" s="159" t="s">
        <v>3</v>
      </c>
      <c r="H435" s="30"/>
      <c r="I435" s="159" t="s">
        <v>22</v>
      </c>
      <c r="J435" s="159" t="s">
        <v>19</v>
      </c>
      <c r="K435" s="167" t="s">
        <v>186</v>
      </c>
      <c r="L435" s="165">
        <v>0.23</v>
      </c>
      <c r="M435" s="165">
        <v>0.23</v>
      </c>
      <c r="N435" s="165"/>
      <c r="O435" s="30"/>
      <c r="P435" s="30"/>
      <c r="Q435" s="30"/>
      <c r="R435" s="178">
        <v>1</v>
      </c>
    </row>
    <row r="436" spans="1:18" ht="15" customHeight="1" x14ac:dyDescent="0.25">
      <c r="A436" s="167">
        <v>2017</v>
      </c>
      <c r="B436" s="84" t="s">
        <v>1009</v>
      </c>
      <c r="C436" s="158" t="s">
        <v>119</v>
      </c>
      <c r="D436" s="158" t="s">
        <v>661</v>
      </c>
      <c r="E436" s="158" t="s">
        <v>161</v>
      </c>
      <c r="F436" s="79"/>
      <c r="G436" s="159" t="s">
        <v>3</v>
      </c>
      <c r="H436" s="30"/>
      <c r="I436" s="159" t="s">
        <v>22</v>
      </c>
      <c r="J436" s="159" t="s">
        <v>19</v>
      </c>
      <c r="K436" s="167" t="s">
        <v>186</v>
      </c>
      <c r="L436" s="165">
        <v>0.57999999999999996</v>
      </c>
      <c r="M436" s="163">
        <v>114250.67</v>
      </c>
      <c r="N436" s="165" t="s">
        <v>1249</v>
      </c>
      <c r="O436" s="30"/>
      <c r="P436" s="30"/>
      <c r="Q436" s="30"/>
      <c r="R436" s="178">
        <v>1</v>
      </c>
    </row>
    <row r="437" spans="1:18" ht="15" customHeight="1" x14ac:dyDescent="0.25">
      <c r="A437" s="167">
        <v>2017</v>
      </c>
      <c r="B437" s="84" t="s">
        <v>1009</v>
      </c>
      <c r="C437" s="167" t="s">
        <v>103</v>
      </c>
      <c r="D437" s="166" t="s">
        <v>780</v>
      </c>
      <c r="E437" s="166" t="s">
        <v>691</v>
      </c>
      <c r="F437" s="79"/>
      <c r="G437" s="167" t="s">
        <v>1015</v>
      </c>
      <c r="H437" s="30"/>
      <c r="I437" s="167" t="s">
        <v>22</v>
      </c>
      <c r="J437" s="167" t="s">
        <v>19</v>
      </c>
      <c r="K437" s="167" t="s">
        <v>186</v>
      </c>
      <c r="L437" s="167"/>
      <c r="M437" s="167"/>
      <c r="N437" s="167"/>
      <c r="O437" s="30"/>
      <c r="P437" s="30"/>
      <c r="Q437" s="30"/>
      <c r="R437" s="178">
        <v>1</v>
      </c>
    </row>
    <row r="438" spans="1:18" ht="15" customHeight="1" x14ac:dyDescent="0.25">
      <c r="A438" s="167">
        <v>2017</v>
      </c>
      <c r="B438" s="84" t="s">
        <v>1009</v>
      </c>
      <c r="C438" s="167" t="s">
        <v>103</v>
      </c>
      <c r="D438" s="166" t="s">
        <v>780</v>
      </c>
      <c r="E438" s="166" t="s">
        <v>454</v>
      </c>
      <c r="F438" s="79"/>
      <c r="G438" s="167" t="s">
        <v>1016</v>
      </c>
      <c r="H438" s="30"/>
      <c r="I438" s="167" t="s">
        <v>22</v>
      </c>
      <c r="J438" s="167" t="s">
        <v>19</v>
      </c>
      <c r="K438" s="167" t="s">
        <v>186</v>
      </c>
      <c r="L438" s="167"/>
      <c r="M438" s="167"/>
      <c r="N438" s="167"/>
      <c r="O438" s="30"/>
      <c r="P438" s="30"/>
      <c r="Q438" s="30"/>
      <c r="R438" s="178">
        <v>1</v>
      </c>
    </row>
    <row r="439" spans="1:18" ht="15" customHeight="1" x14ac:dyDescent="0.25">
      <c r="A439" s="167">
        <v>2017</v>
      </c>
      <c r="B439" s="84" t="s">
        <v>1009</v>
      </c>
      <c r="C439" s="167" t="s">
        <v>103</v>
      </c>
      <c r="D439" s="166" t="s">
        <v>780</v>
      </c>
      <c r="E439" s="166" t="s">
        <v>457</v>
      </c>
      <c r="F439" s="79"/>
      <c r="G439" s="167" t="s">
        <v>1010</v>
      </c>
      <c r="H439" s="30"/>
      <c r="I439" s="167" t="s">
        <v>22</v>
      </c>
      <c r="J439" s="167" t="s">
        <v>19</v>
      </c>
      <c r="K439" s="167" t="s">
        <v>186</v>
      </c>
      <c r="L439" s="167"/>
      <c r="M439" s="167"/>
      <c r="N439" s="167"/>
      <c r="O439" s="30"/>
      <c r="P439" s="30"/>
      <c r="Q439" s="30"/>
      <c r="R439" s="178">
        <v>1</v>
      </c>
    </row>
    <row r="440" spans="1:18" ht="15" customHeight="1" x14ac:dyDescent="0.25">
      <c r="A440" s="167">
        <v>2017</v>
      </c>
      <c r="B440" s="84" t="s">
        <v>1009</v>
      </c>
      <c r="C440" s="167" t="s">
        <v>103</v>
      </c>
      <c r="D440" s="166" t="s">
        <v>780</v>
      </c>
      <c r="E440" s="166" t="s">
        <v>448</v>
      </c>
      <c r="F440" s="79"/>
      <c r="G440" s="167" t="s">
        <v>1022</v>
      </c>
      <c r="H440" s="30"/>
      <c r="I440" s="167" t="s">
        <v>22</v>
      </c>
      <c r="J440" s="167" t="s">
        <v>19</v>
      </c>
      <c r="K440" s="167" t="s">
        <v>186</v>
      </c>
      <c r="L440" s="167"/>
      <c r="M440" s="167"/>
      <c r="N440" s="167"/>
      <c r="O440" s="30"/>
      <c r="P440" s="30"/>
      <c r="Q440" s="30"/>
      <c r="R440" s="178">
        <v>1</v>
      </c>
    </row>
    <row r="441" spans="1:18" ht="15" customHeight="1" x14ac:dyDescent="0.25">
      <c r="A441" s="167">
        <v>2017</v>
      </c>
      <c r="B441" s="84" t="s">
        <v>1009</v>
      </c>
      <c r="C441" s="167" t="s">
        <v>103</v>
      </c>
      <c r="D441" s="166" t="s">
        <v>780</v>
      </c>
      <c r="E441" s="166" t="s">
        <v>161</v>
      </c>
      <c r="F441" s="79"/>
      <c r="G441" s="167" t="s">
        <v>1145</v>
      </c>
      <c r="H441" s="30"/>
      <c r="I441" s="167" t="s">
        <v>22</v>
      </c>
      <c r="J441" s="167" t="s">
        <v>19</v>
      </c>
      <c r="K441" s="167" t="s">
        <v>186</v>
      </c>
      <c r="L441" s="167"/>
      <c r="M441" s="167"/>
      <c r="N441" s="167"/>
      <c r="O441" s="30"/>
      <c r="P441" s="30"/>
      <c r="Q441" s="30"/>
      <c r="R441" s="178">
        <v>1</v>
      </c>
    </row>
    <row r="442" spans="1:18" ht="15" customHeight="1" x14ac:dyDescent="0.25">
      <c r="A442" s="167">
        <v>2017</v>
      </c>
      <c r="B442" s="84" t="s">
        <v>1009</v>
      </c>
      <c r="C442" s="167" t="s">
        <v>103</v>
      </c>
      <c r="D442" s="166" t="s">
        <v>780</v>
      </c>
      <c r="E442" s="166" t="s">
        <v>16</v>
      </c>
      <c r="F442" s="79"/>
      <c r="G442" s="167" t="s">
        <v>1187</v>
      </c>
      <c r="H442" s="30"/>
      <c r="I442" s="167" t="s">
        <v>22</v>
      </c>
      <c r="J442" s="167" t="s">
        <v>19</v>
      </c>
      <c r="K442" s="167" t="s">
        <v>186</v>
      </c>
      <c r="L442" s="167"/>
      <c r="M442" s="167"/>
      <c r="N442" s="167"/>
      <c r="O442" s="30"/>
      <c r="P442" s="30"/>
      <c r="Q442" s="30"/>
      <c r="R442" s="178">
        <v>1</v>
      </c>
    </row>
    <row r="443" spans="1:18" ht="15" customHeight="1" x14ac:dyDescent="0.25">
      <c r="A443" s="167">
        <v>2017</v>
      </c>
      <c r="B443" s="84" t="s">
        <v>1009</v>
      </c>
      <c r="C443" s="167" t="s">
        <v>103</v>
      </c>
      <c r="D443" s="166" t="s">
        <v>780</v>
      </c>
      <c r="E443" s="166" t="s">
        <v>687</v>
      </c>
      <c r="F443" s="79"/>
      <c r="G443" s="167" t="s">
        <v>1055</v>
      </c>
      <c r="H443" s="30"/>
      <c r="I443" s="167" t="s">
        <v>22</v>
      </c>
      <c r="J443" s="167" t="s">
        <v>19</v>
      </c>
      <c r="K443" s="167" t="s">
        <v>186</v>
      </c>
      <c r="L443" s="167"/>
      <c r="M443" s="167"/>
      <c r="N443" s="167"/>
      <c r="O443" s="30"/>
      <c r="P443" s="30"/>
      <c r="Q443" s="30"/>
      <c r="R443" s="178">
        <v>1</v>
      </c>
    </row>
    <row r="444" spans="1:18" ht="15" customHeight="1" x14ac:dyDescent="0.25">
      <c r="A444" s="167">
        <v>2017</v>
      </c>
      <c r="B444" s="84" t="s">
        <v>1009</v>
      </c>
      <c r="C444" s="167" t="s">
        <v>103</v>
      </c>
      <c r="D444" s="166" t="s">
        <v>780</v>
      </c>
      <c r="E444" s="166" t="s">
        <v>444</v>
      </c>
      <c r="F444" s="79"/>
      <c r="G444" s="167" t="s">
        <v>1079</v>
      </c>
      <c r="H444" s="30"/>
      <c r="I444" s="167" t="s">
        <v>22</v>
      </c>
      <c r="J444" s="167" t="s">
        <v>1141</v>
      </c>
      <c r="K444" s="167" t="s">
        <v>186</v>
      </c>
      <c r="L444" s="167"/>
      <c r="M444" s="167"/>
      <c r="N444" s="167"/>
      <c r="O444" s="30"/>
      <c r="P444" s="30"/>
      <c r="Q444" s="30"/>
      <c r="R444" s="178">
        <v>1</v>
      </c>
    </row>
    <row r="445" spans="1:18" ht="15" customHeight="1" x14ac:dyDescent="0.25">
      <c r="A445" s="167">
        <v>2017</v>
      </c>
      <c r="B445" s="84" t="s">
        <v>1009</v>
      </c>
      <c r="C445" s="167" t="s">
        <v>103</v>
      </c>
      <c r="D445" s="166" t="s">
        <v>780</v>
      </c>
      <c r="E445" s="166" t="s">
        <v>684</v>
      </c>
      <c r="F445" s="79"/>
      <c r="G445" s="167" t="s">
        <v>1247</v>
      </c>
      <c r="H445" s="30"/>
      <c r="I445" s="167" t="s">
        <v>22</v>
      </c>
      <c r="J445" s="167" t="s">
        <v>19</v>
      </c>
      <c r="K445" s="167" t="s">
        <v>186</v>
      </c>
      <c r="L445" s="167"/>
      <c r="M445" s="167"/>
      <c r="N445" s="167"/>
      <c r="O445" s="30"/>
      <c r="P445" s="30"/>
      <c r="Q445" s="30"/>
      <c r="R445" s="178">
        <v>1</v>
      </c>
    </row>
    <row r="446" spans="1:18" ht="15" customHeight="1" x14ac:dyDescent="0.25">
      <c r="A446" s="167">
        <v>2017</v>
      </c>
      <c r="B446" s="84" t="s">
        <v>1009</v>
      </c>
      <c r="C446" s="158" t="s">
        <v>98</v>
      </c>
      <c r="D446" s="158" t="s">
        <v>517</v>
      </c>
      <c r="E446" s="158" t="s">
        <v>522</v>
      </c>
      <c r="F446" s="79"/>
      <c r="G446" s="159" t="s">
        <v>1022</v>
      </c>
      <c r="H446" s="30"/>
      <c r="I446" s="159" t="s">
        <v>37</v>
      </c>
      <c r="J446" s="159" t="s">
        <v>19</v>
      </c>
      <c r="K446" s="167" t="s">
        <v>186</v>
      </c>
      <c r="L446" s="159">
        <v>97.92</v>
      </c>
      <c r="M446" s="159">
        <v>470</v>
      </c>
      <c r="N446" s="159">
        <v>480</v>
      </c>
      <c r="O446" s="30"/>
      <c r="P446" s="30"/>
      <c r="Q446" s="30"/>
      <c r="R446" s="178">
        <v>1</v>
      </c>
    </row>
    <row r="447" spans="1:18" ht="15" customHeight="1" x14ac:dyDescent="0.25">
      <c r="A447" s="167">
        <v>2017</v>
      </c>
      <c r="B447" s="84" t="s">
        <v>1009</v>
      </c>
      <c r="C447" s="158" t="s">
        <v>98</v>
      </c>
      <c r="D447" s="158" t="s">
        <v>517</v>
      </c>
      <c r="E447" s="158" t="s">
        <v>528</v>
      </c>
      <c r="F447" s="79"/>
      <c r="G447" s="159" t="s">
        <v>1016</v>
      </c>
      <c r="H447" s="30"/>
      <c r="I447" s="159" t="s">
        <v>37</v>
      </c>
      <c r="J447" s="159" t="s">
        <v>19</v>
      </c>
      <c r="K447" s="167" t="s">
        <v>186</v>
      </c>
      <c r="L447" s="160">
        <v>100</v>
      </c>
      <c r="M447" s="160">
        <v>470</v>
      </c>
      <c r="N447" s="160">
        <v>470</v>
      </c>
      <c r="O447" s="30"/>
      <c r="P447" s="30"/>
      <c r="Q447" s="30"/>
      <c r="R447" s="178">
        <v>1</v>
      </c>
    </row>
    <row r="448" spans="1:18" ht="15" customHeight="1" x14ac:dyDescent="0.25">
      <c r="A448" s="167">
        <v>2017</v>
      </c>
      <c r="B448" s="84" t="s">
        <v>1009</v>
      </c>
      <c r="C448" s="158" t="s">
        <v>98</v>
      </c>
      <c r="D448" s="158" t="s">
        <v>517</v>
      </c>
      <c r="E448" s="158" t="s">
        <v>525</v>
      </c>
      <c r="F448" s="79"/>
      <c r="G448" s="159" t="s">
        <v>1015</v>
      </c>
      <c r="H448" s="30"/>
      <c r="I448" s="159" t="s">
        <v>37</v>
      </c>
      <c r="J448" s="159" t="s">
        <v>19</v>
      </c>
      <c r="K448" s="167" t="s">
        <v>186</v>
      </c>
      <c r="L448" s="160">
        <v>100</v>
      </c>
      <c r="M448" s="160">
        <v>10</v>
      </c>
      <c r="N448" s="160">
        <v>10</v>
      </c>
      <c r="O448" s="30"/>
      <c r="P448" s="30"/>
      <c r="Q448" s="30"/>
      <c r="R448" s="178">
        <v>1</v>
      </c>
    </row>
    <row r="449" spans="1:18" ht="15" customHeight="1" x14ac:dyDescent="0.25">
      <c r="A449" s="167">
        <v>2017</v>
      </c>
      <c r="B449" s="84" t="s">
        <v>1009</v>
      </c>
      <c r="C449" s="158" t="s">
        <v>111</v>
      </c>
      <c r="D449" s="158" t="s">
        <v>112</v>
      </c>
      <c r="E449" s="158" t="s">
        <v>741</v>
      </c>
      <c r="F449" s="79"/>
      <c r="G449" s="159" t="s">
        <v>44</v>
      </c>
      <c r="H449" s="30"/>
      <c r="I449" s="159" t="s">
        <v>37</v>
      </c>
      <c r="J449" s="159" t="s">
        <v>19</v>
      </c>
      <c r="K449" s="167" t="s">
        <v>186</v>
      </c>
      <c r="L449" s="160">
        <v>95</v>
      </c>
      <c r="M449" s="163">
        <v>46683</v>
      </c>
      <c r="N449" s="163">
        <v>49140</v>
      </c>
      <c r="O449" s="30"/>
      <c r="P449" s="30"/>
      <c r="Q449" s="30"/>
      <c r="R449" s="178">
        <v>1</v>
      </c>
    </row>
    <row r="450" spans="1:18" ht="15" customHeight="1" x14ac:dyDescent="0.25">
      <c r="A450" s="167">
        <v>2017</v>
      </c>
      <c r="B450" s="84" t="s">
        <v>1009</v>
      </c>
      <c r="C450" s="158" t="s">
        <v>111</v>
      </c>
      <c r="D450" s="158" t="s">
        <v>112</v>
      </c>
      <c r="E450" s="158" t="s">
        <v>730</v>
      </c>
      <c r="F450" s="79"/>
      <c r="G450" s="159" t="s">
        <v>34</v>
      </c>
      <c r="H450" s="30"/>
      <c r="I450" s="159" t="s">
        <v>37</v>
      </c>
      <c r="J450" s="159"/>
      <c r="K450" s="167" t="s">
        <v>186</v>
      </c>
      <c r="L450" s="160">
        <v>3.2</v>
      </c>
      <c r="M450" s="163">
        <v>2125</v>
      </c>
      <c r="N450" s="163">
        <v>2060</v>
      </c>
      <c r="O450" s="30"/>
      <c r="P450" s="30"/>
      <c r="Q450" s="30"/>
      <c r="R450" s="178">
        <v>1</v>
      </c>
    </row>
    <row r="451" spans="1:18" ht="15" customHeight="1" x14ac:dyDescent="0.25">
      <c r="A451" s="167">
        <v>2017</v>
      </c>
      <c r="B451" s="84" t="s">
        <v>1009</v>
      </c>
      <c r="C451" s="160" t="s">
        <v>111</v>
      </c>
      <c r="D451" s="160" t="s">
        <v>112</v>
      </c>
      <c r="E451" s="162" t="s">
        <v>731</v>
      </c>
      <c r="F451" s="79"/>
      <c r="G451" s="160" t="s">
        <v>34</v>
      </c>
      <c r="H451" s="30"/>
      <c r="I451" s="160" t="s">
        <v>37</v>
      </c>
      <c r="J451" s="160" t="s">
        <v>1023</v>
      </c>
      <c r="K451" s="167" t="s">
        <v>186</v>
      </c>
      <c r="L451" s="160">
        <v>10</v>
      </c>
      <c r="M451" s="163">
        <v>1461</v>
      </c>
      <c r="N451" s="163">
        <v>1329</v>
      </c>
      <c r="O451" s="30"/>
      <c r="P451" s="30"/>
      <c r="Q451" s="30"/>
      <c r="R451" s="178">
        <v>1</v>
      </c>
    </row>
    <row r="452" spans="1:18" ht="15" customHeight="1" x14ac:dyDescent="0.25">
      <c r="A452" s="167">
        <v>2017</v>
      </c>
      <c r="B452" s="84" t="s">
        <v>1009</v>
      </c>
      <c r="C452" s="160" t="s">
        <v>111</v>
      </c>
      <c r="D452" s="160" t="s">
        <v>112</v>
      </c>
      <c r="E452" s="162" t="s">
        <v>723</v>
      </c>
      <c r="F452" s="79"/>
      <c r="G452" s="160" t="s">
        <v>26</v>
      </c>
      <c r="H452" s="30"/>
      <c r="I452" s="160" t="s">
        <v>37</v>
      </c>
      <c r="J452" s="160" t="s">
        <v>1023</v>
      </c>
      <c r="K452" s="167" t="s">
        <v>186</v>
      </c>
      <c r="L452" s="160">
        <v>20</v>
      </c>
      <c r="M452" s="163">
        <v>18240</v>
      </c>
      <c r="N452" s="163">
        <v>15200</v>
      </c>
      <c r="O452" s="30"/>
      <c r="P452" s="30"/>
      <c r="Q452" s="30"/>
      <c r="R452" s="178">
        <v>1</v>
      </c>
    </row>
    <row r="453" spans="1:18" ht="15" customHeight="1" x14ac:dyDescent="0.25">
      <c r="A453" s="167">
        <v>2017</v>
      </c>
      <c r="B453" s="84" t="s">
        <v>1009</v>
      </c>
      <c r="C453" s="160" t="s">
        <v>111</v>
      </c>
      <c r="D453" s="160" t="s">
        <v>112</v>
      </c>
      <c r="E453" s="164" t="s">
        <v>729</v>
      </c>
      <c r="F453" s="79"/>
      <c r="G453" s="163" t="s">
        <v>34</v>
      </c>
      <c r="H453" s="30"/>
      <c r="I453" s="163" t="s">
        <v>37</v>
      </c>
      <c r="J453" s="163" t="s">
        <v>1023</v>
      </c>
      <c r="K453" s="167" t="s">
        <v>186</v>
      </c>
      <c r="L453" s="160">
        <v>5.9</v>
      </c>
      <c r="M453" s="163">
        <v>125</v>
      </c>
      <c r="N453" s="163">
        <v>118</v>
      </c>
      <c r="O453" s="30"/>
      <c r="P453" s="30"/>
      <c r="Q453" s="30"/>
      <c r="R453" s="178">
        <v>1</v>
      </c>
    </row>
    <row r="454" spans="1:18" ht="15" customHeight="1" x14ac:dyDescent="0.25">
      <c r="A454" s="167">
        <v>2017</v>
      </c>
      <c r="B454" s="84" t="s">
        <v>1009</v>
      </c>
      <c r="C454" s="167" t="s">
        <v>103</v>
      </c>
      <c r="D454" s="166" t="s">
        <v>780</v>
      </c>
      <c r="E454" s="166" t="s">
        <v>696</v>
      </c>
      <c r="F454" s="79"/>
      <c r="G454" s="167" t="s">
        <v>1025</v>
      </c>
      <c r="H454" s="30"/>
      <c r="I454" s="167" t="s">
        <v>37</v>
      </c>
      <c r="J454" s="167" t="s">
        <v>19</v>
      </c>
      <c r="K454" s="167" t="s">
        <v>186</v>
      </c>
      <c r="L454" s="167"/>
      <c r="M454" s="167"/>
      <c r="N454" s="167"/>
      <c r="O454" s="30"/>
      <c r="P454" s="30"/>
      <c r="Q454" s="30"/>
      <c r="R454" s="178">
        <v>1</v>
      </c>
    </row>
    <row r="455" spans="1:18" ht="15" customHeight="1" x14ac:dyDescent="0.25">
      <c r="A455" s="167">
        <v>2017</v>
      </c>
      <c r="B455" s="84" t="s">
        <v>1009</v>
      </c>
      <c r="C455" s="158" t="s">
        <v>98</v>
      </c>
      <c r="D455" s="158" t="s">
        <v>517</v>
      </c>
      <c r="E455" s="158" t="s">
        <v>709</v>
      </c>
      <c r="F455" s="79"/>
      <c r="G455" s="159" t="s">
        <v>44</v>
      </c>
      <c r="H455" s="30"/>
      <c r="I455" s="159" t="s">
        <v>45</v>
      </c>
      <c r="J455" s="159" t="s">
        <v>19</v>
      </c>
      <c r="K455" s="167" t="s">
        <v>186</v>
      </c>
      <c r="L455" s="160">
        <v>100</v>
      </c>
      <c r="M455" s="161">
        <v>1100000000</v>
      </c>
      <c r="N455" s="161">
        <v>1100000000</v>
      </c>
      <c r="O455" s="30"/>
      <c r="P455" s="30"/>
      <c r="Q455" s="30"/>
      <c r="R455" s="178">
        <v>1</v>
      </c>
    </row>
    <row r="456" spans="1:18" ht="15" customHeight="1" x14ac:dyDescent="0.25">
      <c r="A456" s="167">
        <v>2017</v>
      </c>
      <c r="B456" s="84" t="s">
        <v>1009</v>
      </c>
      <c r="C456" s="158" t="s">
        <v>81</v>
      </c>
      <c r="D456" s="158" t="s">
        <v>550</v>
      </c>
      <c r="E456" s="158" t="s">
        <v>172</v>
      </c>
      <c r="F456" s="79"/>
      <c r="G456" s="159" t="s">
        <v>44</v>
      </c>
      <c r="H456" s="30"/>
      <c r="I456" s="159" t="s">
        <v>45</v>
      </c>
      <c r="J456" s="159" t="s">
        <v>19</v>
      </c>
      <c r="K456" s="167" t="s">
        <v>186</v>
      </c>
      <c r="L456" s="160">
        <v>92.5</v>
      </c>
      <c r="M456" s="160">
        <v>74</v>
      </c>
      <c r="N456" s="160">
        <v>80</v>
      </c>
      <c r="O456" s="30"/>
      <c r="P456" s="30"/>
      <c r="Q456" s="30"/>
      <c r="R456" s="178">
        <v>1</v>
      </c>
    </row>
    <row r="457" spans="1:18" ht="15" customHeight="1" x14ac:dyDescent="0.25">
      <c r="A457" s="167">
        <v>2017</v>
      </c>
      <c r="B457" s="84" t="s">
        <v>1009</v>
      </c>
      <c r="C457" s="158" t="s">
        <v>81</v>
      </c>
      <c r="D457" s="158" t="s">
        <v>550</v>
      </c>
      <c r="E457" s="158" t="s">
        <v>168</v>
      </c>
      <c r="F457" s="79"/>
      <c r="G457" s="159" t="s">
        <v>1015</v>
      </c>
      <c r="H457" s="30"/>
      <c r="I457" s="159" t="s">
        <v>45</v>
      </c>
      <c r="J457" s="159" t="s">
        <v>19</v>
      </c>
      <c r="K457" s="167" t="s">
        <v>186</v>
      </c>
      <c r="L457" s="160">
        <v>100</v>
      </c>
      <c r="M457" s="160">
        <v>10</v>
      </c>
      <c r="N457" s="160">
        <v>10</v>
      </c>
      <c r="O457" s="30"/>
      <c r="P457" s="30"/>
      <c r="Q457" s="30"/>
      <c r="R457" s="178">
        <v>1</v>
      </c>
    </row>
    <row r="458" spans="1:18" ht="15" customHeight="1" x14ac:dyDescent="0.25">
      <c r="A458" s="167">
        <v>2017</v>
      </c>
      <c r="B458" s="84" t="s">
        <v>1009</v>
      </c>
      <c r="C458" s="160" t="s">
        <v>111</v>
      </c>
      <c r="D458" s="160" t="s">
        <v>112</v>
      </c>
      <c r="E458" s="162" t="s">
        <v>585</v>
      </c>
      <c r="F458" s="79"/>
      <c r="G458" s="160" t="s">
        <v>1036</v>
      </c>
      <c r="H458" s="30"/>
      <c r="I458" s="160" t="s">
        <v>45</v>
      </c>
      <c r="J458" s="160" t="s">
        <v>19</v>
      </c>
      <c r="K458" s="167" t="s">
        <v>186</v>
      </c>
      <c r="L458" s="160">
        <v>90</v>
      </c>
      <c r="M458" s="163">
        <v>23378</v>
      </c>
      <c r="N458" s="163">
        <v>26118</v>
      </c>
      <c r="O458" s="30"/>
      <c r="P458" s="30"/>
      <c r="Q458" s="30"/>
      <c r="R458" s="178">
        <v>1</v>
      </c>
    </row>
    <row r="459" spans="1:18" ht="15" customHeight="1" x14ac:dyDescent="0.25">
      <c r="A459" s="167">
        <v>2017</v>
      </c>
      <c r="B459" s="84" t="s">
        <v>1009</v>
      </c>
      <c r="C459" s="160" t="s">
        <v>111</v>
      </c>
      <c r="D459" s="160" t="s">
        <v>112</v>
      </c>
      <c r="E459" s="162" t="s">
        <v>734</v>
      </c>
      <c r="F459" s="79"/>
      <c r="G459" s="160" t="s">
        <v>44</v>
      </c>
      <c r="H459" s="30"/>
      <c r="I459" s="160" t="s">
        <v>45</v>
      </c>
      <c r="J459" s="160" t="s">
        <v>19</v>
      </c>
      <c r="K459" s="167" t="s">
        <v>186</v>
      </c>
      <c r="L459" s="160">
        <v>95</v>
      </c>
      <c r="M459" s="163">
        <v>24930</v>
      </c>
      <c r="N459" s="163">
        <v>26118</v>
      </c>
      <c r="O459" s="30"/>
      <c r="P459" s="30"/>
      <c r="Q459" s="30"/>
      <c r="R459" s="178">
        <v>1</v>
      </c>
    </row>
    <row r="460" spans="1:18" ht="15" customHeight="1" x14ac:dyDescent="0.25">
      <c r="A460" s="167">
        <v>2017</v>
      </c>
      <c r="B460" s="84" t="s">
        <v>1009</v>
      </c>
      <c r="C460" s="160" t="s">
        <v>111</v>
      </c>
      <c r="D460" s="160" t="s">
        <v>112</v>
      </c>
      <c r="E460" s="162" t="s">
        <v>588</v>
      </c>
      <c r="F460" s="79"/>
      <c r="G460" s="163" t="s">
        <v>1029</v>
      </c>
      <c r="H460" s="30"/>
      <c r="I460" s="163" t="s">
        <v>45</v>
      </c>
      <c r="J460" s="163" t="s">
        <v>19</v>
      </c>
      <c r="K460" s="167" t="s">
        <v>186</v>
      </c>
      <c r="L460" s="160">
        <v>4</v>
      </c>
      <c r="M460" s="163">
        <v>58968</v>
      </c>
      <c r="N460" s="163">
        <v>56722</v>
      </c>
      <c r="O460" s="30"/>
      <c r="P460" s="30"/>
      <c r="Q460" s="30"/>
      <c r="R460" s="178">
        <v>1</v>
      </c>
    </row>
    <row r="461" spans="1:18" ht="15" customHeight="1" x14ac:dyDescent="0.25">
      <c r="A461" s="167">
        <v>2017</v>
      </c>
      <c r="B461" s="84" t="s">
        <v>1009</v>
      </c>
      <c r="C461" s="160" t="s">
        <v>111</v>
      </c>
      <c r="D461" s="160" t="s">
        <v>112</v>
      </c>
      <c r="E461" s="164" t="s">
        <v>594</v>
      </c>
      <c r="F461" s="79"/>
      <c r="G461" s="163" t="s">
        <v>44</v>
      </c>
      <c r="H461" s="30"/>
      <c r="I461" s="163" t="s">
        <v>45</v>
      </c>
      <c r="J461" s="163" t="s">
        <v>19</v>
      </c>
      <c r="K461" s="167" t="s">
        <v>186</v>
      </c>
      <c r="L461" s="160">
        <v>96</v>
      </c>
      <c r="M461" s="163">
        <v>82</v>
      </c>
      <c r="N461" s="163">
        <v>85</v>
      </c>
      <c r="O461" s="30"/>
      <c r="P461" s="30"/>
      <c r="Q461" s="30"/>
      <c r="R461" s="178">
        <v>1</v>
      </c>
    </row>
    <row r="462" spans="1:18" ht="15" customHeight="1" x14ac:dyDescent="0.25">
      <c r="A462" s="167">
        <v>2017</v>
      </c>
      <c r="B462" s="84" t="s">
        <v>1009</v>
      </c>
      <c r="C462" s="160" t="s">
        <v>111</v>
      </c>
      <c r="D462" s="160" t="s">
        <v>112</v>
      </c>
      <c r="E462" s="164" t="s">
        <v>737</v>
      </c>
      <c r="F462" s="79"/>
      <c r="G462" s="163" t="s">
        <v>44</v>
      </c>
      <c r="H462" s="30"/>
      <c r="I462" s="163" t="s">
        <v>45</v>
      </c>
      <c r="J462" s="163" t="s">
        <v>19</v>
      </c>
      <c r="K462" s="167" t="s">
        <v>186</v>
      </c>
      <c r="L462" s="160">
        <v>95</v>
      </c>
      <c r="M462" s="163">
        <v>22191</v>
      </c>
      <c r="N462" s="163">
        <v>23378</v>
      </c>
      <c r="O462" s="30"/>
      <c r="P462" s="30"/>
      <c r="Q462" s="30"/>
      <c r="R462" s="178">
        <v>1</v>
      </c>
    </row>
    <row r="463" spans="1:18" ht="15" customHeight="1" x14ac:dyDescent="0.25">
      <c r="A463" s="167">
        <v>2017</v>
      </c>
      <c r="B463" s="84" t="s">
        <v>1009</v>
      </c>
      <c r="C463" s="160" t="s">
        <v>111</v>
      </c>
      <c r="D463" s="160" t="s">
        <v>112</v>
      </c>
      <c r="E463" s="164" t="s">
        <v>531</v>
      </c>
      <c r="F463" s="79"/>
      <c r="G463" s="163" t="s">
        <v>44</v>
      </c>
      <c r="H463" s="30"/>
      <c r="I463" s="163" t="s">
        <v>45</v>
      </c>
      <c r="J463" s="163" t="s">
        <v>19</v>
      </c>
      <c r="K463" s="167" t="s">
        <v>186</v>
      </c>
      <c r="L463" s="160">
        <v>99</v>
      </c>
      <c r="M463" s="163">
        <v>58378</v>
      </c>
      <c r="N463" s="163">
        <v>58968</v>
      </c>
      <c r="O463" s="30"/>
      <c r="P463" s="30"/>
      <c r="Q463" s="30"/>
      <c r="R463" s="178">
        <v>1</v>
      </c>
    </row>
    <row r="464" spans="1:18" ht="15" customHeight="1" x14ac:dyDescent="0.25">
      <c r="A464" s="167">
        <v>2017</v>
      </c>
      <c r="B464" s="84" t="s">
        <v>1009</v>
      </c>
      <c r="C464" s="164" t="s">
        <v>113</v>
      </c>
      <c r="D464" s="164" t="s">
        <v>114</v>
      </c>
      <c r="E464" s="164" t="s">
        <v>753</v>
      </c>
      <c r="F464" s="79"/>
      <c r="G464" s="163" t="s">
        <v>44</v>
      </c>
      <c r="H464" s="30"/>
      <c r="I464" s="163" t="s">
        <v>45</v>
      </c>
      <c r="J464" s="163" t="s">
        <v>19</v>
      </c>
      <c r="K464" s="167" t="s">
        <v>186</v>
      </c>
      <c r="L464" s="160">
        <v>98</v>
      </c>
      <c r="M464" s="163">
        <v>5076400000</v>
      </c>
      <c r="N464" s="163">
        <v>5180000000</v>
      </c>
      <c r="O464" s="30"/>
      <c r="P464" s="30"/>
      <c r="Q464" s="30"/>
      <c r="R464" s="178">
        <v>1</v>
      </c>
    </row>
    <row r="465" spans="1:18" ht="15" customHeight="1" x14ac:dyDescent="0.25">
      <c r="A465" s="167">
        <v>2017</v>
      </c>
      <c r="B465" s="84" t="s">
        <v>1009</v>
      </c>
      <c r="C465" s="164" t="s">
        <v>113</v>
      </c>
      <c r="D465" s="164" t="s">
        <v>114</v>
      </c>
      <c r="E465" s="164" t="s">
        <v>750</v>
      </c>
      <c r="F465" s="79"/>
      <c r="G465" s="163" t="s">
        <v>34</v>
      </c>
      <c r="H465" s="30"/>
      <c r="I465" s="163" t="s">
        <v>45</v>
      </c>
      <c r="J465" s="163" t="s">
        <v>19</v>
      </c>
      <c r="K465" s="167" t="s">
        <v>186</v>
      </c>
      <c r="L465" s="160">
        <v>100</v>
      </c>
      <c r="M465" s="163">
        <v>319200</v>
      </c>
      <c r="N465" s="163">
        <v>319200</v>
      </c>
      <c r="O465" s="30"/>
      <c r="P465" s="30"/>
      <c r="Q465" s="30"/>
      <c r="R465" s="178">
        <v>1</v>
      </c>
    </row>
    <row r="466" spans="1:18" ht="15" customHeight="1" x14ac:dyDescent="0.25">
      <c r="A466" s="167">
        <v>2017</v>
      </c>
      <c r="B466" s="84" t="s">
        <v>1009</v>
      </c>
      <c r="C466" s="164" t="s">
        <v>115</v>
      </c>
      <c r="D466" s="164" t="s">
        <v>625</v>
      </c>
      <c r="E466" s="164" t="s">
        <v>759</v>
      </c>
      <c r="F466" s="79"/>
      <c r="G466" s="163" t="s">
        <v>44</v>
      </c>
      <c r="H466" s="30"/>
      <c r="I466" s="163" t="s">
        <v>45</v>
      </c>
      <c r="J466" s="163" t="s">
        <v>19</v>
      </c>
      <c r="K466" s="167" t="s">
        <v>186</v>
      </c>
      <c r="L466" s="160">
        <v>92.21</v>
      </c>
      <c r="M466" s="163">
        <v>509</v>
      </c>
      <c r="N466" s="163">
        <v>552</v>
      </c>
      <c r="O466" s="30"/>
      <c r="P466" s="30"/>
      <c r="Q466" s="30"/>
      <c r="R466" s="178">
        <v>1</v>
      </c>
    </row>
    <row r="467" spans="1:18" ht="15" customHeight="1" x14ac:dyDescent="0.25">
      <c r="A467" s="167">
        <v>2017</v>
      </c>
      <c r="B467" s="84" t="s">
        <v>1009</v>
      </c>
      <c r="C467" s="158" t="s">
        <v>119</v>
      </c>
      <c r="D467" s="158" t="s">
        <v>661</v>
      </c>
      <c r="E467" s="158" t="s">
        <v>665</v>
      </c>
      <c r="F467" s="79"/>
      <c r="G467" s="159" t="s">
        <v>34</v>
      </c>
      <c r="H467" s="30"/>
      <c r="I467" s="159" t="s">
        <v>45</v>
      </c>
      <c r="J467" s="159" t="s">
        <v>19</v>
      </c>
      <c r="K467" s="167" t="s">
        <v>186</v>
      </c>
      <c r="L467" s="165">
        <v>100</v>
      </c>
      <c r="M467" s="165">
        <v>18</v>
      </c>
      <c r="N467" s="165">
        <v>18</v>
      </c>
      <c r="O467" s="30"/>
      <c r="P467" s="30"/>
      <c r="Q467" s="30"/>
      <c r="R467" s="178">
        <v>1</v>
      </c>
    </row>
    <row r="468" spans="1:18" ht="15" customHeight="1" x14ac:dyDescent="0.25">
      <c r="A468" s="167">
        <v>2017</v>
      </c>
      <c r="B468" s="84" t="s">
        <v>1009</v>
      </c>
      <c r="C468" s="158" t="s">
        <v>119</v>
      </c>
      <c r="D468" s="158" t="s">
        <v>661</v>
      </c>
      <c r="E468" s="158" t="s">
        <v>668</v>
      </c>
      <c r="F468" s="79"/>
      <c r="G468" s="159" t="s">
        <v>34</v>
      </c>
      <c r="H468" s="30"/>
      <c r="I468" s="159" t="s">
        <v>45</v>
      </c>
      <c r="J468" s="159" t="s">
        <v>19</v>
      </c>
      <c r="K468" s="167" t="s">
        <v>186</v>
      </c>
      <c r="L468" s="165">
        <v>96.18</v>
      </c>
      <c r="M468" s="165">
        <v>126</v>
      </c>
      <c r="N468" s="165">
        <v>131</v>
      </c>
      <c r="O468" s="30"/>
      <c r="P468" s="30"/>
      <c r="Q468" s="30"/>
      <c r="R468" s="178">
        <v>1</v>
      </c>
    </row>
    <row r="469" spans="1:18" ht="15" customHeight="1" x14ac:dyDescent="0.25">
      <c r="A469" s="167">
        <v>2017</v>
      </c>
      <c r="B469" s="84" t="s">
        <v>1009</v>
      </c>
      <c r="C469" s="158" t="s">
        <v>119</v>
      </c>
      <c r="D469" s="158" t="s">
        <v>661</v>
      </c>
      <c r="E469" s="158" t="s">
        <v>676</v>
      </c>
      <c r="F469" s="79"/>
      <c r="G469" s="159" t="s">
        <v>44</v>
      </c>
      <c r="H469" s="30"/>
      <c r="I469" s="159" t="s">
        <v>45</v>
      </c>
      <c r="J469" s="159" t="s">
        <v>19</v>
      </c>
      <c r="K469" s="167" t="s">
        <v>186</v>
      </c>
      <c r="L469" s="165">
        <v>96.18</v>
      </c>
      <c r="M469" s="165">
        <v>126</v>
      </c>
      <c r="N469" s="165">
        <v>131</v>
      </c>
      <c r="O469" s="30"/>
      <c r="P469" s="30"/>
      <c r="Q469" s="30"/>
      <c r="R469" s="178">
        <v>1</v>
      </c>
    </row>
    <row r="470" spans="1:18" ht="15" customHeight="1" x14ac:dyDescent="0.25">
      <c r="A470" s="167">
        <v>2017</v>
      </c>
      <c r="B470" s="84" t="s">
        <v>1009</v>
      </c>
      <c r="C470" s="158" t="s">
        <v>119</v>
      </c>
      <c r="D470" s="158" t="s">
        <v>661</v>
      </c>
      <c r="E470" s="158" t="s">
        <v>525</v>
      </c>
      <c r="F470" s="79"/>
      <c r="G470" s="159" t="s">
        <v>44</v>
      </c>
      <c r="H470" s="30"/>
      <c r="I470" s="159" t="s">
        <v>45</v>
      </c>
      <c r="J470" s="159" t="s">
        <v>19</v>
      </c>
      <c r="K470" s="167" t="s">
        <v>186</v>
      </c>
      <c r="L470" s="165">
        <v>96.97</v>
      </c>
      <c r="M470" s="165">
        <v>64</v>
      </c>
      <c r="N470" s="165">
        <v>66</v>
      </c>
      <c r="O470" s="30"/>
      <c r="P470" s="30"/>
      <c r="Q470" s="30"/>
      <c r="R470" s="178">
        <v>1</v>
      </c>
    </row>
    <row r="471" spans="1:18" ht="15" customHeight="1" x14ac:dyDescent="0.25">
      <c r="A471" s="167">
        <v>2017</v>
      </c>
      <c r="B471" s="84" t="s">
        <v>1009</v>
      </c>
      <c r="C471" s="158" t="s">
        <v>119</v>
      </c>
      <c r="D471" s="158" t="s">
        <v>661</v>
      </c>
      <c r="E471" s="158" t="s">
        <v>776</v>
      </c>
      <c r="F471" s="79"/>
      <c r="G471" s="159" t="s">
        <v>44</v>
      </c>
      <c r="H471" s="30"/>
      <c r="I471" s="159" t="s">
        <v>45</v>
      </c>
      <c r="J471" s="159" t="s">
        <v>19</v>
      </c>
      <c r="K471" s="167" t="s">
        <v>186</v>
      </c>
      <c r="L471" s="165">
        <v>71.430000000000007</v>
      </c>
      <c r="M471" s="165">
        <v>25</v>
      </c>
      <c r="N471" s="165">
        <v>35</v>
      </c>
      <c r="O471" s="30"/>
      <c r="P471" s="30"/>
      <c r="Q471" s="30"/>
      <c r="R471" s="178">
        <v>1</v>
      </c>
    </row>
    <row r="472" spans="1:18" ht="15" customHeight="1" x14ac:dyDescent="0.25">
      <c r="A472" s="167">
        <v>2017</v>
      </c>
      <c r="B472" s="84" t="s">
        <v>1009</v>
      </c>
      <c r="C472" s="158" t="s">
        <v>119</v>
      </c>
      <c r="D472" s="158" t="s">
        <v>661</v>
      </c>
      <c r="E472" s="158" t="s">
        <v>662</v>
      </c>
      <c r="F472" s="79"/>
      <c r="G472" s="159" t="s">
        <v>26</v>
      </c>
      <c r="H472" s="30"/>
      <c r="I472" s="159" t="s">
        <v>45</v>
      </c>
      <c r="J472" s="159" t="s">
        <v>19</v>
      </c>
      <c r="K472" s="167" t="s">
        <v>186</v>
      </c>
      <c r="L472" s="165">
        <v>92.12</v>
      </c>
      <c r="M472" s="165">
        <v>152</v>
      </c>
      <c r="N472" s="165">
        <v>165</v>
      </c>
      <c r="O472" s="30"/>
      <c r="P472" s="30"/>
      <c r="Q472" s="30"/>
      <c r="R472" s="178">
        <v>1</v>
      </c>
    </row>
    <row r="473" spans="1:18" ht="15" customHeight="1" x14ac:dyDescent="0.25">
      <c r="A473" s="167">
        <v>2017</v>
      </c>
      <c r="B473" s="84" t="s">
        <v>1009</v>
      </c>
      <c r="C473" s="158" t="s">
        <v>119</v>
      </c>
      <c r="D473" s="158" t="s">
        <v>661</v>
      </c>
      <c r="E473" s="158" t="s">
        <v>679</v>
      </c>
      <c r="F473" s="79"/>
      <c r="G473" s="159" t="s">
        <v>44</v>
      </c>
      <c r="H473" s="30"/>
      <c r="I473" s="159" t="s">
        <v>45</v>
      </c>
      <c r="J473" s="159" t="s">
        <v>19</v>
      </c>
      <c r="K473" s="167" t="s">
        <v>186</v>
      </c>
      <c r="L473" s="165">
        <v>96.6</v>
      </c>
      <c r="M473" s="165">
        <v>284</v>
      </c>
      <c r="N473" s="165">
        <v>294</v>
      </c>
      <c r="O473" s="30"/>
      <c r="P473" s="30"/>
      <c r="Q473" s="30"/>
      <c r="R473" s="178">
        <v>1</v>
      </c>
    </row>
    <row r="474" spans="1:18" ht="15" customHeight="1" x14ac:dyDescent="0.25">
      <c r="A474" s="167">
        <v>2017</v>
      </c>
      <c r="B474" s="84" t="s">
        <v>1009</v>
      </c>
      <c r="C474" s="158" t="s">
        <v>119</v>
      </c>
      <c r="D474" s="158" t="s">
        <v>661</v>
      </c>
      <c r="E474" s="158" t="s">
        <v>779</v>
      </c>
      <c r="F474" s="79"/>
      <c r="G474" s="159" t="s">
        <v>44</v>
      </c>
      <c r="H474" s="30"/>
      <c r="I474" s="159" t="s">
        <v>45</v>
      </c>
      <c r="J474" s="159" t="s">
        <v>19</v>
      </c>
      <c r="K474" s="167" t="s">
        <v>186</v>
      </c>
      <c r="L474" s="165">
        <v>93.42</v>
      </c>
      <c r="M474" s="165">
        <v>142</v>
      </c>
      <c r="N474" s="165">
        <v>152</v>
      </c>
      <c r="O474" s="30"/>
      <c r="P474" s="30"/>
      <c r="Q474" s="30"/>
      <c r="R474" s="178">
        <v>1</v>
      </c>
    </row>
    <row r="475" spans="1:18" ht="15" customHeight="1" x14ac:dyDescent="0.25">
      <c r="A475" s="18"/>
      <c r="B475" s="25"/>
      <c r="C475" s="25"/>
      <c r="D475" s="25"/>
      <c r="E475" s="25"/>
      <c r="F475" s="25"/>
    </row>
    <row r="476" spans="1:18" ht="15" customHeight="1" x14ac:dyDescent="0.25">
      <c r="A476" s="18"/>
      <c r="B476" s="25"/>
      <c r="C476" s="25"/>
      <c r="D476" s="25"/>
      <c r="E476" s="25"/>
      <c r="F476" s="25"/>
    </row>
    <row r="477" spans="1:18" ht="15" customHeight="1" x14ac:dyDescent="0.25">
      <c r="A477" s="18"/>
      <c r="B477" s="25"/>
      <c r="C477" s="25"/>
      <c r="D477" s="25"/>
      <c r="E477" s="25"/>
      <c r="F477" s="25"/>
    </row>
    <row r="478" spans="1:18" ht="15" customHeight="1" x14ac:dyDescent="0.25">
      <c r="A478" s="18"/>
      <c r="B478" s="25"/>
      <c r="C478" s="25"/>
      <c r="D478" s="25"/>
      <c r="E478" s="25"/>
      <c r="F478" s="25"/>
    </row>
    <row r="479" spans="1:18" ht="15" customHeight="1" x14ac:dyDescent="0.25">
      <c r="A479" s="18"/>
      <c r="B479" s="25"/>
      <c r="C479" s="25"/>
      <c r="D479" s="25"/>
      <c r="E479" s="25"/>
      <c r="F479" s="25"/>
    </row>
    <row r="480" spans="1:18" ht="15" customHeight="1" x14ac:dyDescent="0.25">
      <c r="A480" s="18"/>
      <c r="B480" s="25"/>
      <c r="C480" s="25"/>
      <c r="D480" s="25"/>
      <c r="E480" s="25"/>
      <c r="F480" s="25"/>
    </row>
    <row r="481" spans="1:15" ht="15" customHeight="1" x14ac:dyDescent="0.25">
      <c r="A481" s="18"/>
      <c r="B481" s="25"/>
      <c r="C481" s="25"/>
      <c r="D481" s="25"/>
      <c r="E481" s="25"/>
      <c r="F481" s="25"/>
    </row>
    <row r="482" spans="1:15" ht="15" customHeight="1" x14ac:dyDescent="0.25">
      <c r="A482" s="18"/>
      <c r="B482" s="25"/>
      <c r="C482" s="25"/>
      <c r="D482" s="25"/>
      <c r="E482" s="25"/>
      <c r="F482" s="25"/>
    </row>
    <row r="483" spans="1:15" ht="15" customHeight="1" x14ac:dyDescent="0.25">
      <c r="A483" s="18"/>
      <c r="B483" s="25"/>
      <c r="C483" s="25"/>
      <c r="D483" s="25"/>
      <c r="E483" s="25"/>
      <c r="F483" s="25"/>
    </row>
    <row r="484" spans="1:15" ht="15" customHeight="1" x14ac:dyDescent="0.25">
      <c r="A484" s="18"/>
      <c r="B484" s="25"/>
      <c r="C484" s="25"/>
      <c r="D484" s="25"/>
      <c r="E484" s="25"/>
      <c r="F484" s="25"/>
    </row>
    <row r="485" spans="1:15" ht="15" customHeight="1" x14ac:dyDescent="0.25">
      <c r="A485" s="18"/>
      <c r="B485" s="25"/>
      <c r="C485" s="25"/>
      <c r="D485" s="25"/>
      <c r="E485" s="25"/>
      <c r="F485" s="25"/>
    </row>
    <row r="486" spans="1:15" ht="15" customHeight="1" x14ac:dyDescent="0.25">
      <c r="A486" s="18"/>
      <c r="B486" s="25"/>
      <c r="C486" s="25"/>
      <c r="D486" s="25"/>
      <c r="E486" s="25"/>
      <c r="F486" s="25"/>
    </row>
    <row r="487" spans="1:15" ht="15" customHeight="1" x14ac:dyDescent="0.25">
      <c r="A487" s="18"/>
      <c r="B487" s="25"/>
      <c r="C487" s="25"/>
      <c r="D487" s="25"/>
      <c r="E487" s="25"/>
      <c r="F487" s="25"/>
    </row>
    <row r="488" spans="1:15" ht="15" customHeight="1" x14ac:dyDescent="0.25">
      <c r="A488" s="18"/>
      <c r="B488" s="25"/>
      <c r="C488" s="25"/>
      <c r="D488" s="25"/>
      <c r="E488" s="25"/>
      <c r="F488" s="25"/>
    </row>
    <row r="489" spans="1:15" ht="15" customHeight="1" x14ac:dyDescent="0.25">
      <c r="A489" s="18"/>
      <c r="B489" s="25"/>
      <c r="C489" s="25"/>
      <c r="D489" s="25"/>
      <c r="E489" s="25"/>
      <c r="F489" s="25"/>
    </row>
    <row r="490" spans="1:15" ht="15" customHeight="1" x14ac:dyDescent="0.25">
      <c r="B490" s="20"/>
    </row>
    <row r="491" spans="1:15" ht="15" customHeight="1" x14ac:dyDescent="0.25">
      <c r="A491" s="80" t="s">
        <v>1250</v>
      </c>
      <c r="B491" s="80"/>
      <c r="C491" s="80"/>
    </row>
    <row r="492" spans="1:15" ht="15" customHeight="1" x14ac:dyDescent="0.25">
      <c r="A492" s="26" t="s">
        <v>51</v>
      </c>
      <c r="B492" s="26" t="s">
        <v>52</v>
      </c>
      <c r="C492" s="26" t="s">
        <v>53</v>
      </c>
      <c r="D492" s="26" t="s">
        <v>54</v>
      </c>
      <c r="E492" s="26" t="s">
        <v>55</v>
      </c>
      <c r="F492" s="26" t="s">
        <v>56</v>
      </c>
      <c r="G492" s="26" t="s">
        <v>187</v>
      </c>
      <c r="H492" s="26" t="s">
        <v>188</v>
      </c>
      <c r="I492" s="26" t="s">
        <v>189</v>
      </c>
      <c r="J492" s="26" t="s">
        <v>190</v>
      </c>
      <c r="K492" s="26" t="s">
        <v>191</v>
      </c>
      <c r="L492" s="26" t="s">
        <v>192</v>
      </c>
      <c r="M492" s="26" t="s">
        <v>193</v>
      </c>
      <c r="N492" s="26" t="s">
        <v>194</v>
      </c>
      <c r="O492" s="26" t="s">
        <v>195</v>
      </c>
    </row>
    <row r="493" spans="1:15" ht="15" customHeight="1" x14ac:dyDescent="0.25">
      <c r="A493" s="40">
        <v>2015</v>
      </c>
      <c r="B493" s="40">
        <v>38</v>
      </c>
      <c r="C493" s="40" t="s">
        <v>106</v>
      </c>
      <c r="D493" s="40" t="s">
        <v>71</v>
      </c>
      <c r="E493" s="40" t="s">
        <v>217</v>
      </c>
      <c r="F493" s="40" t="s">
        <v>218</v>
      </c>
      <c r="G493" s="40" t="s">
        <v>3</v>
      </c>
      <c r="H493" s="33" t="s">
        <v>161</v>
      </c>
      <c r="I493" s="33" t="s">
        <v>162</v>
      </c>
      <c r="J493" s="33" t="s">
        <v>163</v>
      </c>
      <c r="K493" s="33" t="s">
        <v>30</v>
      </c>
      <c r="L493" s="33" t="s">
        <v>19</v>
      </c>
      <c r="M493" s="33" t="s">
        <v>25</v>
      </c>
      <c r="N493" s="33" t="s">
        <v>21</v>
      </c>
      <c r="O493" s="33" t="s">
        <v>22</v>
      </c>
    </row>
    <row r="494" spans="1:15" ht="15" customHeight="1" x14ac:dyDescent="0.25">
      <c r="A494" s="40">
        <v>2015</v>
      </c>
      <c r="B494" s="40">
        <v>38</v>
      </c>
      <c r="C494" s="40" t="s">
        <v>106</v>
      </c>
      <c r="D494" s="40" t="s">
        <v>71</v>
      </c>
      <c r="E494" s="40" t="s">
        <v>217</v>
      </c>
      <c r="F494" s="40" t="s">
        <v>218</v>
      </c>
      <c r="G494" s="40" t="s">
        <v>3</v>
      </c>
      <c r="H494" s="173" t="s">
        <v>16</v>
      </c>
      <c r="I494" s="173" t="s">
        <v>159</v>
      </c>
      <c r="J494" s="173" t="s">
        <v>160</v>
      </c>
      <c r="K494" s="173" t="s">
        <v>30</v>
      </c>
      <c r="L494" s="173" t="s">
        <v>19</v>
      </c>
      <c r="M494" s="173" t="s">
        <v>25</v>
      </c>
      <c r="N494" s="173" t="s">
        <v>21</v>
      </c>
      <c r="O494" s="173" t="s">
        <v>22</v>
      </c>
    </row>
    <row r="495" spans="1:15" ht="15" customHeight="1" x14ac:dyDescent="0.25">
      <c r="A495" s="40">
        <v>2015</v>
      </c>
      <c r="B495" s="40">
        <v>38</v>
      </c>
      <c r="C495" s="40" t="s">
        <v>106</v>
      </c>
      <c r="D495" s="40" t="s">
        <v>71</v>
      </c>
      <c r="E495" s="40" t="s">
        <v>217</v>
      </c>
      <c r="F495" s="40" t="s">
        <v>218</v>
      </c>
      <c r="G495" s="40" t="s">
        <v>26</v>
      </c>
      <c r="H495" s="33" t="s">
        <v>196</v>
      </c>
      <c r="I495" s="33" t="s">
        <v>197</v>
      </c>
      <c r="J495" s="33" t="s">
        <v>198</v>
      </c>
      <c r="K495" s="33" t="s">
        <v>30</v>
      </c>
      <c r="L495" s="33" t="s">
        <v>199</v>
      </c>
      <c r="M495" s="33" t="s">
        <v>25</v>
      </c>
      <c r="N495" s="33" t="s">
        <v>200</v>
      </c>
      <c r="O495" s="33" t="s">
        <v>22</v>
      </c>
    </row>
    <row r="496" spans="1:15" ht="15" customHeight="1" x14ac:dyDescent="0.25">
      <c r="A496" s="40">
        <v>2015</v>
      </c>
      <c r="B496" s="40">
        <v>38</v>
      </c>
      <c r="C496" s="40" t="s">
        <v>106</v>
      </c>
      <c r="D496" s="40" t="s">
        <v>71</v>
      </c>
      <c r="E496" s="40" t="s">
        <v>217</v>
      </c>
      <c r="F496" s="40" t="s">
        <v>218</v>
      </c>
      <c r="G496" s="40" t="s">
        <v>34</v>
      </c>
      <c r="H496" s="33" t="s">
        <v>201</v>
      </c>
      <c r="I496" s="33" t="s">
        <v>202</v>
      </c>
      <c r="J496" s="33" t="s">
        <v>203</v>
      </c>
      <c r="K496" s="33" t="s">
        <v>30</v>
      </c>
      <c r="L496" s="33" t="s">
        <v>19</v>
      </c>
      <c r="M496" s="33" t="s">
        <v>25</v>
      </c>
      <c r="N496" s="33" t="s">
        <v>200</v>
      </c>
      <c r="O496" s="33" t="s">
        <v>22</v>
      </c>
    </row>
    <row r="497" spans="1:15" ht="15" customHeight="1" x14ac:dyDescent="0.25">
      <c r="A497" s="40">
        <v>2015</v>
      </c>
      <c r="B497" s="40">
        <v>38</v>
      </c>
      <c r="C497" s="40" t="s">
        <v>106</v>
      </c>
      <c r="D497" s="40" t="s">
        <v>71</v>
      </c>
      <c r="E497" s="40" t="s">
        <v>217</v>
      </c>
      <c r="F497" s="40" t="s">
        <v>218</v>
      </c>
      <c r="G497" s="40" t="s">
        <v>34</v>
      </c>
      <c r="H497" s="33" t="s">
        <v>204</v>
      </c>
      <c r="I497" s="33" t="s">
        <v>205</v>
      </c>
      <c r="J497" s="33" t="s">
        <v>206</v>
      </c>
      <c r="K497" s="33" t="s">
        <v>30</v>
      </c>
      <c r="L497" s="33" t="s">
        <v>24</v>
      </c>
      <c r="M497" s="33" t="s">
        <v>25</v>
      </c>
      <c r="N497" s="33" t="s">
        <v>21</v>
      </c>
      <c r="O497" s="33" t="s">
        <v>22</v>
      </c>
    </row>
    <row r="498" spans="1:15" ht="15" customHeight="1" x14ac:dyDescent="0.25">
      <c r="A498" s="40">
        <v>2015</v>
      </c>
      <c r="B498" s="40">
        <v>38</v>
      </c>
      <c r="C498" s="40" t="s">
        <v>106</v>
      </c>
      <c r="D498" s="40" t="s">
        <v>71</v>
      </c>
      <c r="E498" s="40" t="s">
        <v>217</v>
      </c>
      <c r="F498" s="40" t="s">
        <v>218</v>
      </c>
      <c r="G498" s="40" t="s">
        <v>44</v>
      </c>
      <c r="H498" s="33" t="s">
        <v>207</v>
      </c>
      <c r="I498" s="33" t="s">
        <v>208</v>
      </c>
      <c r="J498" s="33" t="s">
        <v>209</v>
      </c>
      <c r="K498" s="33" t="s">
        <v>30</v>
      </c>
      <c r="L498" s="33" t="s">
        <v>24</v>
      </c>
      <c r="M498" s="33" t="s">
        <v>20</v>
      </c>
      <c r="N498" s="33" t="s">
        <v>32</v>
      </c>
      <c r="O498" s="33" t="s">
        <v>22</v>
      </c>
    </row>
    <row r="499" spans="1:15" ht="15" customHeight="1" x14ac:dyDescent="0.25">
      <c r="A499" s="40">
        <v>2015</v>
      </c>
      <c r="B499" s="40">
        <v>38</v>
      </c>
      <c r="C499" s="40" t="s">
        <v>106</v>
      </c>
      <c r="D499" s="40" t="s">
        <v>71</v>
      </c>
      <c r="E499" s="40" t="s">
        <v>217</v>
      </c>
      <c r="F499" s="40" t="s">
        <v>218</v>
      </c>
      <c r="G499" s="40" t="s">
        <v>44</v>
      </c>
      <c r="H499" s="33" t="s">
        <v>210</v>
      </c>
      <c r="I499" s="33" t="s">
        <v>211</v>
      </c>
      <c r="J499" s="33" t="s">
        <v>212</v>
      </c>
      <c r="K499" s="33" t="s">
        <v>30</v>
      </c>
      <c r="L499" s="33" t="s">
        <v>213</v>
      </c>
      <c r="M499" s="33" t="s">
        <v>20</v>
      </c>
      <c r="N499" s="33" t="s">
        <v>32</v>
      </c>
      <c r="O499" s="33" t="s">
        <v>22</v>
      </c>
    </row>
    <row r="500" spans="1:15" ht="15" customHeight="1" x14ac:dyDescent="0.25">
      <c r="A500" s="40">
        <v>2015</v>
      </c>
      <c r="B500" s="40">
        <v>38</v>
      </c>
      <c r="C500" s="40" t="s">
        <v>106</v>
      </c>
      <c r="D500" s="40" t="s">
        <v>71</v>
      </c>
      <c r="E500" s="40" t="s">
        <v>217</v>
      </c>
      <c r="F500" s="40" t="s">
        <v>218</v>
      </c>
      <c r="G500" s="40" t="s">
        <v>44</v>
      </c>
      <c r="H500" s="33" t="s">
        <v>214</v>
      </c>
      <c r="I500" s="33" t="s">
        <v>215</v>
      </c>
      <c r="J500" s="33" t="s">
        <v>216</v>
      </c>
      <c r="K500" s="33" t="s">
        <v>30</v>
      </c>
      <c r="L500" s="33" t="s">
        <v>24</v>
      </c>
      <c r="M500" s="33" t="s">
        <v>20</v>
      </c>
      <c r="N500" s="33" t="s">
        <v>200</v>
      </c>
      <c r="O500" s="33" t="s">
        <v>22</v>
      </c>
    </row>
    <row r="501" spans="1:15" ht="15" customHeight="1" x14ac:dyDescent="0.15">
      <c r="A501" s="40">
        <v>2015</v>
      </c>
      <c r="B501" s="40">
        <v>38</v>
      </c>
      <c r="C501" s="40" t="s">
        <v>106</v>
      </c>
      <c r="D501" s="40" t="s">
        <v>71</v>
      </c>
      <c r="E501" s="40" t="s">
        <v>219</v>
      </c>
      <c r="F501" s="40" t="s">
        <v>221</v>
      </c>
      <c r="G501" s="174" t="s">
        <v>3</v>
      </c>
      <c r="H501" s="175" t="s">
        <v>161</v>
      </c>
      <c r="I501" s="175" t="s">
        <v>162</v>
      </c>
      <c r="J501" s="175" t="s">
        <v>163</v>
      </c>
      <c r="K501" s="175" t="s">
        <v>30</v>
      </c>
      <c r="L501" s="175" t="s">
        <v>19</v>
      </c>
      <c r="M501" s="175" t="s">
        <v>25</v>
      </c>
      <c r="N501" s="175" t="s">
        <v>21</v>
      </c>
      <c r="O501" s="175" t="s">
        <v>22</v>
      </c>
    </row>
    <row r="502" spans="1:15" ht="15" customHeight="1" x14ac:dyDescent="0.15">
      <c r="A502" s="40">
        <v>2015</v>
      </c>
      <c r="B502" s="40">
        <v>38</v>
      </c>
      <c r="C502" s="40" t="s">
        <v>106</v>
      </c>
      <c r="D502" s="40" t="s">
        <v>71</v>
      </c>
      <c r="E502" s="40" t="s">
        <v>219</v>
      </c>
      <c r="F502" s="40" t="s">
        <v>221</v>
      </c>
      <c r="G502" s="40" t="s">
        <v>3</v>
      </c>
      <c r="H502" s="176" t="s">
        <v>16</v>
      </c>
      <c r="I502" s="176" t="s">
        <v>159</v>
      </c>
      <c r="J502" s="176" t="s">
        <v>160</v>
      </c>
      <c r="K502" s="176" t="s">
        <v>30</v>
      </c>
      <c r="L502" s="176" t="s">
        <v>19</v>
      </c>
      <c r="M502" s="176" t="s">
        <v>25</v>
      </c>
      <c r="N502" s="176" t="s">
        <v>21</v>
      </c>
      <c r="O502" s="176" t="s">
        <v>22</v>
      </c>
    </row>
    <row r="503" spans="1:15" ht="15" customHeight="1" x14ac:dyDescent="0.15">
      <c r="A503" s="40">
        <v>2015</v>
      </c>
      <c r="B503" s="40">
        <v>38</v>
      </c>
      <c r="C503" s="40" t="s">
        <v>106</v>
      </c>
      <c r="D503" s="40" t="s">
        <v>71</v>
      </c>
      <c r="E503" s="40" t="s">
        <v>219</v>
      </c>
      <c r="F503" s="40" t="s">
        <v>221</v>
      </c>
      <c r="G503" s="40" t="s">
        <v>26</v>
      </c>
      <c r="H503" s="175" t="s">
        <v>222</v>
      </c>
      <c r="I503" s="175" t="s">
        <v>223</v>
      </c>
      <c r="J503" s="175" t="s">
        <v>224</v>
      </c>
      <c r="K503" s="175" t="s">
        <v>30</v>
      </c>
      <c r="L503" s="175" t="s">
        <v>213</v>
      </c>
      <c r="M503" s="175" t="s">
        <v>25</v>
      </c>
      <c r="N503" s="175" t="s">
        <v>21</v>
      </c>
      <c r="O503" s="175" t="s">
        <v>22</v>
      </c>
    </row>
    <row r="504" spans="1:15" ht="15" customHeight="1" x14ac:dyDescent="0.15">
      <c r="A504" s="40">
        <v>2015</v>
      </c>
      <c r="B504" s="40">
        <v>38</v>
      </c>
      <c r="C504" s="40" t="s">
        <v>106</v>
      </c>
      <c r="D504" s="40" t="s">
        <v>71</v>
      </c>
      <c r="E504" s="40" t="s">
        <v>219</v>
      </c>
      <c r="F504" s="40" t="s">
        <v>221</v>
      </c>
      <c r="G504" s="40" t="s">
        <v>34</v>
      </c>
      <c r="H504" s="175" t="s">
        <v>225</v>
      </c>
      <c r="I504" s="175" t="s">
        <v>226</v>
      </c>
      <c r="J504" s="175" t="s">
        <v>227</v>
      </c>
      <c r="K504" s="175" t="s">
        <v>30</v>
      </c>
      <c r="L504" s="175" t="s">
        <v>19</v>
      </c>
      <c r="M504" s="175" t="s">
        <v>20</v>
      </c>
      <c r="N504" s="175" t="s">
        <v>21</v>
      </c>
      <c r="O504" s="175" t="s">
        <v>22</v>
      </c>
    </row>
    <row r="505" spans="1:15" ht="15" customHeight="1" x14ac:dyDescent="0.15">
      <c r="A505" s="40">
        <v>2015</v>
      </c>
      <c r="B505" s="40">
        <v>38</v>
      </c>
      <c r="C505" s="40" t="s">
        <v>106</v>
      </c>
      <c r="D505" s="40" t="s">
        <v>71</v>
      </c>
      <c r="E505" s="40" t="s">
        <v>219</v>
      </c>
      <c r="F505" s="40" t="s">
        <v>221</v>
      </c>
      <c r="G505" s="40" t="s">
        <v>44</v>
      </c>
      <c r="H505" s="175" t="s">
        <v>228</v>
      </c>
      <c r="I505" s="175" t="s">
        <v>229</v>
      </c>
      <c r="J505" s="175" t="s">
        <v>230</v>
      </c>
      <c r="K505" s="175" t="s">
        <v>30</v>
      </c>
      <c r="L505" s="175" t="s">
        <v>24</v>
      </c>
      <c r="M505" s="175" t="s">
        <v>20</v>
      </c>
      <c r="N505" s="175" t="s">
        <v>32</v>
      </c>
      <c r="O505" s="175" t="s">
        <v>22</v>
      </c>
    </row>
    <row r="506" spans="1:15" ht="15" customHeight="1" x14ac:dyDescent="0.15">
      <c r="A506" s="40">
        <v>2015</v>
      </c>
      <c r="B506" s="40">
        <v>38</v>
      </c>
      <c r="C506" s="40" t="s">
        <v>106</v>
      </c>
      <c r="D506" s="40" t="s">
        <v>71</v>
      </c>
      <c r="E506" s="40" t="s">
        <v>219</v>
      </c>
      <c r="F506" s="40" t="s">
        <v>221</v>
      </c>
      <c r="G506" s="40" t="s">
        <v>44</v>
      </c>
      <c r="H506" s="175" t="s">
        <v>231</v>
      </c>
      <c r="I506" s="175" t="s">
        <v>232</v>
      </c>
      <c r="J506" s="175" t="s">
        <v>233</v>
      </c>
      <c r="K506" s="175" t="s">
        <v>30</v>
      </c>
      <c r="L506" s="175" t="s">
        <v>19</v>
      </c>
      <c r="M506" s="175" t="s">
        <v>20</v>
      </c>
      <c r="N506" s="175" t="s">
        <v>32</v>
      </c>
      <c r="O506" s="175" t="s">
        <v>22</v>
      </c>
    </row>
    <row r="507" spans="1:15" ht="15" customHeight="1" x14ac:dyDescent="0.15">
      <c r="A507" s="40">
        <v>2015</v>
      </c>
      <c r="B507" s="40">
        <v>38</v>
      </c>
      <c r="C507" s="40" t="s">
        <v>106</v>
      </c>
      <c r="D507" s="40" t="s">
        <v>71</v>
      </c>
      <c r="E507" s="40" t="s">
        <v>219</v>
      </c>
      <c r="F507" s="40" t="s">
        <v>221</v>
      </c>
      <c r="G507" s="40" t="s">
        <v>44</v>
      </c>
      <c r="H507" s="175" t="s">
        <v>234</v>
      </c>
      <c r="I507" s="175" t="s">
        <v>235</v>
      </c>
      <c r="J507" s="175" t="s">
        <v>236</v>
      </c>
      <c r="K507" s="175" t="s">
        <v>30</v>
      </c>
      <c r="L507" s="175" t="s">
        <v>19</v>
      </c>
      <c r="M507" s="175" t="s">
        <v>20</v>
      </c>
      <c r="N507" s="175" t="s">
        <v>32</v>
      </c>
      <c r="O507" s="175" t="s">
        <v>22</v>
      </c>
    </row>
    <row r="508" spans="1:15" ht="15" customHeight="1" x14ac:dyDescent="0.15">
      <c r="A508" s="40">
        <v>2015</v>
      </c>
      <c r="B508" s="40">
        <v>38</v>
      </c>
      <c r="C508" s="40" t="s">
        <v>106</v>
      </c>
      <c r="D508" s="40" t="s">
        <v>71</v>
      </c>
      <c r="E508" s="40" t="s">
        <v>237</v>
      </c>
      <c r="F508" s="40" t="s">
        <v>238</v>
      </c>
      <c r="G508" s="40" t="s">
        <v>3</v>
      </c>
      <c r="H508" s="175" t="s">
        <v>161</v>
      </c>
      <c r="I508" s="175" t="s">
        <v>162</v>
      </c>
      <c r="J508" s="175" t="s">
        <v>163</v>
      </c>
      <c r="K508" s="175" t="s">
        <v>30</v>
      </c>
      <c r="L508" s="175" t="s">
        <v>19</v>
      </c>
      <c r="M508" s="175" t="s">
        <v>25</v>
      </c>
      <c r="N508" s="175" t="s">
        <v>21</v>
      </c>
      <c r="O508" s="175" t="s">
        <v>22</v>
      </c>
    </row>
    <row r="509" spans="1:15" ht="15" customHeight="1" x14ac:dyDescent="0.15">
      <c r="A509" s="40">
        <v>2015</v>
      </c>
      <c r="B509" s="40">
        <v>38</v>
      </c>
      <c r="C509" s="40" t="s">
        <v>106</v>
      </c>
      <c r="D509" s="40" t="s">
        <v>71</v>
      </c>
      <c r="E509" s="40" t="s">
        <v>237</v>
      </c>
      <c r="F509" s="40" t="s">
        <v>238</v>
      </c>
      <c r="G509" s="40" t="s">
        <v>3</v>
      </c>
      <c r="H509" s="176" t="s">
        <v>16</v>
      </c>
      <c r="I509" s="176" t="s">
        <v>159</v>
      </c>
      <c r="J509" s="176" t="s">
        <v>160</v>
      </c>
      <c r="K509" s="176" t="s">
        <v>30</v>
      </c>
      <c r="L509" s="176" t="s">
        <v>19</v>
      </c>
      <c r="M509" s="176" t="s">
        <v>25</v>
      </c>
      <c r="N509" s="176" t="s">
        <v>21</v>
      </c>
      <c r="O509" s="176" t="s">
        <v>22</v>
      </c>
    </row>
    <row r="510" spans="1:15" ht="15" customHeight="1" x14ac:dyDescent="0.15">
      <c r="A510" s="40">
        <v>2015</v>
      </c>
      <c r="B510" s="40">
        <v>38</v>
      </c>
      <c r="C510" s="40" t="s">
        <v>106</v>
      </c>
      <c r="D510" s="40" t="s">
        <v>71</v>
      </c>
      <c r="E510" s="40" t="s">
        <v>237</v>
      </c>
      <c r="F510" s="40" t="s">
        <v>238</v>
      </c>
      <c r="G510" s="40" t="s">
        <v>26</v>
      </c>
      <c r="H510" s="175" t="s">
        <v>239</v>
      </c>
      <c r="I510" s="175" t="s">
        <v>240</v>
      </c>
      <c r="J510" s="175" t="s">
        <v>241</v>
      </c>
      <c r="K510" s="175" t="s">
        <v>30</v>
      </c>
      <c r="L510" s="175" t="s">
        <v>19</v>
      </c>
      <c r="M510" s="175" t="s">
        <v>25</v>
      </c>
      <c r="N510" s="175" t="s">
        <v>21</v>
      </c>
      <c r="O510" s="175" t="s">
        <v>37</v>
      </c>
    </row>
    <row r="511" spans="1:15" ht="15" customHeight="1" x14ac:dyDescent="0.15">
      <c r="A511" s="40">
        <v>2015</v>
      </c>
      <c r="B511" s="40">
        <v>38</v>
      </c>
      <c r="C511" s="40" t="s">
        <v>106</v>
      </c>
      <c r="D511" s="40" t="s">
        <v>71</v>
      </c>
      <c r="E511" s="40" t="s">
        <v>237</v>
      </c>
      <c r="F511" s="40" t="s">
        <v>238</v>
      </c>
      <c r="G511" s="40" t="s">
        <v>34</v>
      </c>
      <c r="H511" s="175" t="s">
        <v>242</v>
      </c>
      <c r="I511" s="175" t="s">
        <v>243</v>
      </c>
      <c r="J511" s="175" t="s">
        <v>244</v>
      </c>
      <c r="K511" s="175" t="s">
        <v>30</v>
      </c>
      <c r="L511" s="175" t="s">
        <v>19</v>
      </c>
      <c r="M511" s="175" t="s">
        <v>20</v>
      </c>
      <c r="N511" s="175" t="s">
        <v>32</v>
      </c>
      <c r="O511" s="175" t="s">
        <v>37</v>
      </c>
    </row>
    <row r="512" spans="1:15" ht="15" customHeight="1" x14ac:dyDescent="0.15">
      <c r="A512" s="40">
        <v>2015</v>
      </c>
      <c r="B512" s="40">
        <v>38</v>
      </c>
      <c r="C512" s="40" t="s">
        <v>106</v>
      </c>
      <c r="D512" s="40" t="s">
        <v>71</v>
      </c>
      <c r="E512" s="40" t="s">
        <v>237</v>
      </c>
      <c r="F512" s="40" t="s">
        <v>238</v>
      </c>
      <c r="G512" s="40" t="s">
        <v>44</v>
      </c>
      <c r="H512" s="175" t="s">
        <v>245</v>
      </c>
      <c r="I512" s="175" t="s">
        <v>246</v>
      </c>
      <c r="J512" s="175" t="s">
        <v>247</v>
      </c>
      <c r="K512" s="175" t="s">
        <v>30</v>
      </c>
      <c r="L512" s="175" t="s">
        <v>19</v>
      </c>
      <c r="M512" s="175" t="s">
        <v>20</v>
      </c>
      <c r="N512" s="175" t="s">
        <v>32</v>
      </c>
      <c r="O512" s="175" t="s">
        <v>37</v>
      </c>
    </row>
    <row r="513" spans="1:15" ht="15" customHeight="1" x14ac:dyDescent="0.15">
      <c r="A513" s="40">
        <v>2015</v>
      </c>
      <c r="B513" s="40">
        <v>38</v>
      </c>
      <c r="C513" s="40" t="s">
        <v>106</v>
      </c>
      <c r="D513" s="40" t="s">
        <v>71</v>
      </c>
      <c r="E513" s="40" t="s">
        <v>237</v>
      </c>
      <c r="F513" s="40" t="s">
        <v>238</v>
      </c>
      <c r="G513" s="40" t="s">
        <v>44</v>
      </c>
      <c r="H513" s="175" t="s">
        <v>248</v>
      </c>
      <c r="I513" s="175" t="s">
        <v>249</v>
      </c>
      <c r="J513" s="175" t="s">
        <v>250</v>
      </c>
      <c r="K513" s="175" t="s">
        <v>30</v>
      </c>
      <c r="L513" s="175" t="s">
        <v>19</v>
      </c>
      <c r="M513" s="175" t="s">
        <v>20</v>
      </c>
      <c r="N513" s="175" t="s">
        <v>32</v>
      </c>
      <c r="O513" s="175" t="s">
        <v>37</v>
      </c>
    </row>
    <row r="514" spans="1:15" ht="15" customHeight="1" x14ac:dyDescent="0.15">
      <c r="A514" s="40">
        <v>2015</v>
      </c>
      <c r="B514" s="40">
        <v>38</v>
      </c>
      <c r="C514" s="40" t="s">
        <v>106</v>
      </c>
      <c r="D514" s="40" t="s">
        <v>71</v>
      </c>
      <c r="E514" s="40" t="s">
        <v>251</v>
      </c>
      <c r="F514" s="40" t="s">
        <v>252</v>
      </c>
      <c r="G514" s="40" t="s">
        <v>3</v>
      </c>
      <c r="H514" s="175" t="s">
        <v>161</v>
      </c>
      <c r="I514" s="175" t="s">
        <v>162</v>
      </c>
      <c r="J514" s="175" t="s">
        <v>163</v>
      </c>
      <c r="K514" s="175" t="s">
        <v>30</v>
      </c>
      <c r="L514" s="175" t="s">
        <v>19</v>
      </c>
      <c r="M514" s="175" t="s">
        <v>25</v>
      </c>
      <c r="N514" s="175" t="s">
        <v>21</v>
      </c>
      <c r="O514" s="175" t="s">
        <v>22</v>
      </c>
    </row>
    <row r="515" spans="1:15" ht="15" customHeight="1" x14ac:dyDescent="0.15">
      <c r="A515" s="40">
        <v>2015</v>
      </c>
      <c r="B515" s="40">
        <v>38</v>
      </c>
      <c r="C515" s="40" t="s">
        <v>106</v>
      </c>
      <c r="D515" s="40" t="s">
        <v>71</v>
      </c>
      <c r="E515" s="40" t="s">
        <v>251</v>
      </c>
      <c r="F515" s="40" t="s">
        <v>252</v>
      </c>
      <c r="G515" s="40" t="s">
        <v>3</v>
      </c>
      <c r="H515" s="176" t="s">
        <v>16</v>
      </c>
      <c r="I515" s="176" t="s">
        <v>159</v>
      </c>
      <c r="J515" s="176" t="s">
        <v>160</v>
      </c>
      <c r="K515" s="176" t="s">
        <v>30</v>
      </c>
      <c r="L515" s="176" t="s">
        <v>19</v>
      </c>
      <c r="M515" s="176" t="s">
        <v>25</v>
      </c>
      <c r="N515" s="176" t="s">
        <v>21</v>
      </c>
      <c r="O515" s="176" t="s">
        <v>22</v>
      </c>
    </row>
    <row r="516" spans="1:15" ht="15" customHeight="1" x14ac:dyDescent="0.15">
      <c r="A516" s="40">
        <v>2015</v>
      </c>
      <c r="B516" s="40">
        <v>38</v>
      </c>
      <c r="C516" s="40" t="s">
        <v>106</v>
      </c>
      <c r="D516" s="40" t="s">
        <v>71</v>
      </c>
      <c r="E516" s="40" t="s">
        <v>251</v>
      </c>
      <c r="F516" s="40" t="s">
        <v>252</v>
      </c>
      <c r="G516" s="40" t="s">
        <v>26</v>
      </c>
      <c r="H516" s="175" t="s">
        <v>253</v>
      </c>
      <c r="I516" s="175" t="s">
        <v>254</v>
      </c>
      <c r="J516" s="175" t="s">
        <v>255</v>
      </c>
      <c r="K516" s="175" t="s">
        <v>30</v>
      </c>
      <c r="L516" s="175" t="s">
        <v>19</v>
      </c>
      <c r="M516" s="175" t="s">
        <v>25</v>
      </c>
      <c r="N516" s="175" t="s">
        <v>21</v>
      </c>
      <c r="O516" s="175" t="s">
        <v>22</v>
      </c>
    </row>
    <row r="517" spans="1:15" ht="15" customHeight="1" x14ac:dyDescent="0.15">
      <c r="A517" s="40">
        <v>2015</v>
      </c>
      <c r="B517" s="40">
        <v>38</v>
      </c>
      <c r="C517" s="40" t="s">
        <v>106</v>
      </c>
      <c r="D517" s="40" t="s">
        <v>71</v>
      </c>
      <c r="E517" s="40" t="s">
        <v>251</v>
      </c>
      <c r="F517" s="40" t="s">
        <v>252</v>
      </c>
      <c r="G517" s="40" t="s">
        <v>26</v>
      </c>
      <c r="H517" s="175" t="s">
        <v>256</v>
      </c>
      <c r="I517" s="175" t="s">
        <v>257</v>
      </c>
      <c r="J517" s="175" t="s">
        <v>258</v>
      </c>
      <c r="K517" s="175" t="s">
        <v>30</v>
      </c>
      <c r="L517" s="175" t="s">
        <v>19</v>
      </c>
      <c r="M517" s="175" t="s">
        <v>25</v>
      </c>
      <c r="N517" s="175" t="s">
        <v>21</v>
      </c>
      <c r="O517" s="175" t="s">
        <v>22</v>
      </c>
    </row>
    <row r="518" spans="1:15" ht="15" customHeight="1" x14ac:dyDescent="0.15">
      <c r="A518" s="40">
        <v>2015</v>
      </c>
      <c r="B518" s="40">
        <v>38</v>
      </c>
      <c r="C518" s="40" t="s">
        <v>106</v>
      </c>
      <c r="D518" s="40" t="s">
        <v>71</v>
      </c>
      <c r="E518" s="40" t="s">
        <v>251</v>
      </c>
      <c r="F518" s="40" t="s">
        <v>252</v>
      </c>
      <c r="G518" s="40" t="s">
        <v>26</v>
      </c>
      <c r="H518" s="175" t="s">
        <v>259</v>
      </c>
      <c r="I518" s="175" t="s">
        <v>260</v>
      </c>
      <c r="J518" s="175" t="s">
        <v>261</v>
      </c>
      <c r="K518" s="175" t="s">
        <v>30</v>
      </c>
      <c r="L518" s="175" t="s">
        <v>19</v>
      </c>
      <c r="M518" s="175" t="s">
        <v>25</v>
      </c>
      <c r="N518" s="175" t="s">
        <v>21</v>
      </c>
      <c r="O518" s="175" t="s">
        <v>22</v>
      </c>
    </row>
    <row r="519" spans="1:15" ht="15" customHeight="1" x14ac:dyDescent="0.15">
      <c r="A519" s="40">
        <v>2015</v>
      </c>
      <c r="B519" s="40">
        <v>38</v>
      </c>
      <c r="C519" s="40" t="s">
        <v>106</v>
      </c>
      <c r="D519" s="40" t="s">
        <v>71</v>
      </c>
      <c r="E519" s="40" t="s">
        <v>251</v>
      </c>
      <c r="F519" s="40" t="s">
        <v>252</v>
      </c>
      <c r="G519" s="40" t="s">
        <v>34</v>
      </c>
      <c r="H519" s="175" t="s">
        <v>262</v>
      </c>
      <c r="I519" s="175" t="s">
        <v>263</v>
      </c>
      <c r="J519" s="175" t="s">
        <v>264</v>
      </c>
      <c r="K519" s="175" t="s">
        <v>30</v>
      </c>
      <c r="L519" s="175" t="s">
        <v>19</v>
      </c>
      <c r="M519" s="175" t="s">
        <v>20</v>
      </c>
      <c r="N519" s="175" t="s">
        <v>32</v>
      </c>
      <c r="O519" s="175" t="s">
        <v>22</v>
      </c>
    </row>
    <row r="520" spans="1:15" ht="15" customHeight="1" x14ac:dyDescent="0.15">
      <c r="A520" s="40">
        <v>2015</v>
      </c>
      <c r="B520" s="40">
        <v>38</v>
      </c>
      <c r="C520" s="40" t="s">
        <v>106</v>
      </c>
      <c r="D520" s="40" t="s">
        <v>71</v>
      </c>
      <c r="E520" s="40" t="s">
        <v>251</v>
      </c>
      <c r="F520" s="40" t="s">
        <v>252</v>
      </c>
      <c r="G520" s="40" t="s">
        <v>34</v>
      </c>
      <c r="H520" s="175" t="s">
        <v>265</v>
      </c>
      <c r="I520" s="175" t="s">
        <v>266</v>
      </c>
      <c r="J520" s="175" t="s">
        <v>267</v>
      </c>
      <c r="K520" s="175" t="s">
        <v>30</v>
      </c>
      <c r="L520" s="175" t="s">
        <v>19</v>
      </c>
      <c r="M520" s="175" t="s">
        <v>20</v>
      </c>
      <c r="N520" s="175" t="s">
        <v>32</v>
      </c>
      <c r="O520" s="175" t="s">
        <v>22</v>
      </c>
    </row>
    <row r="521" spans="1:15" ht="15" customHeight="1" x14ac:dyDescent="0.15">
      <c r="A521" s="40">
        <v>2015</v>
      </c>
      <c r="B521" s="40">
        <v>38</v>
      </c>
      <c r="C521" s="40" t="s">
        <v>106</v>
      </c>
      <c r="D521" s="40" t="s">
        <v>71</v>
      </c>
      <c r="E521" s="40" t="s">
        <v>251</v>
      </c>
      <c r="F521" s="40" t="s">
        <v>252</v>
      </c>
      <c r="G521" s="40" t="s">
        <v>34</v>
      </c>
      <c r="H521" s="175" t="s">
        <v>268</v>
      </c>
      <c r="I521" s="175" t="s">
        <v>269</v>
      </c>
      <c r="J521" s="175" t="s">
        <v>270</v>
      </c>
      <c r="K521" s="175" t="s">
        <v>30</v>
      </c>
      <c r="L521" s="175" t="s">
        <v>19</v>
      </c>
      <c r="M521" s="175" t="s">
        <v>20</v>
      </c>
      <c r="N521" s="175" t="s">
        <v>32</v>
      </c>
      <c r="O521" s="175" t="s">
        <v>22</v>
      </c>
    </row>
    <row r="522" spans="1:15" ht="15" customHeight="1" x14ac:dyDescent="0.15">
      <c r="A522" s="40">
        <v>2015</v>
      </c>
      <c r="B522" s="40">
        <v>38</v>
      </c>
      <c r="C522" s="40" t="s">
        <v>106</v>
      </c>
      <c r="D522" s="40" t="s">
        <v>71</v>
      </c>
      <c r="E522" s="40" t="s">
        <v>251</v>
      </c>
      <c r="F522" s="40" t="s">
        <v>252</v>
      </c>
      <c r="G522" s="40" t="s">
        <v>44</v>
      </c>
      <c r="H522" s="175" t="s">
        <v>271</v>
      </c>
      <c r="I522" s="175" t="s">
        <v>272</v>
      </c>
      <c r="J522" s="175" t="s">
        <v>273</v>
      </c>
      <c r="K522" s="175" t="s">
        <v>30</v>
      </c>
      <c r="L522" s="175" t="s">
        <v>19</v>
      </c>
      <c r="M522" s="175" t="s">
        <v>20</v>
      </c>
      <c r="N522" s="175" t="s">
        <v>32</v>
      </c>
      <c r="O522" s="175" t="s">
        <v>22</v>
      </c>
    </row>
    <row r="523" spans="1:15" ht="15" customHeight="1" x14ac:dyDescent="0.15">
      <c r="A523" s="40">
        <v>2015</v>
      </c>
      <c r="B523" s="40">
        <v>38</v>
      </c>
      <c r="C523" s="40" t="s">
        <v>106</v>
      </c>
      <c r="D523" s="40" t="s">
        <v>71</v>
      </c>
      <c r="E523" s="40" t="s">
        <v>251</v>
      </c>
      <c r="F523" s="40" t="s">
        <v>252</v>
      </c>
      <c r="G523" s="40" t="s">
        <v>44</v>
      </c>
      <c r="H523" s="175" t="s">
        <v>274</v>
      </c>
      <c r="I523" s="175" t="s">
        <v>275</v>
      </c>
      <c r="J523" s="175" t="s">
        <v>276</v>
      </c>
      <c r="K523" s="175" t="s">
        <v>30</v>
      </c>
      <c r="L523" s="175" t="s">
        <v>19</v>
      </c>
      <c r="M523" s="175" t="s">
        <v>20</v>
      </c>
      <c r="N523" s="175" t="s">
        <v>32</v>
      </c>
      <c r="O523" s="175" t="s">
        <v>22</v>
      </c>
    </row>
    <row r="524" spans="1:15" ht="15" customHeight="1" x14ac:dyDescent="0.15">
      <c r="A524" s="40">
        <v>2015</v>
      </c>
      <c r="B524" s="40">
        <v>38</v>
      </c>
      <c r="C524" s="40" t="s">
        <v>106</v>
      </c>
      <c r="D524" s="40" t="s">
        <v>71</v>
      </c>
      <c r="E524" s="40" t="s">
        <v>251</v>
      </c>
      <c r="F524" s="40" t="s">
        <v>252</v>
      </c>
      <c r="G524" s="40" t="s">
        <v>44</v>
      </c>
      <c r="H524" s="175" t="s">
        <v>277</v>
      </c>
      <c r="I524" s="175" t="s">
        <v>278</v>
      </c>
      <c r="J524" s="175" t="s">
        <v>279</v>
      </c>
      <c r="K524" s="175" t="s">
        <v>30</v>
      </c>
      <c r="L524" s="175" t="s">
        <v>19</v>
      </c>
      <c r="M524" s="175" t="s">
        <v>20</v>
      </c>
      <c r="N524" s="175" t="s">
        <v>32</v>
      </c>
      <c r="O524" s="175" t="s">
        <v>22</v>
      </c>
    </row>
    <row r="525" spans="1:15" ht="15" customHeight="1" x14ac:dyDescent="0.15">
      <c r="A525" s="40">
        <v>2015</v>
      </c>
      <c r="B525" s="40">
        <v>38</v>
      </c>
      <c r="C525" s="40" t="s">
        <v>106</v>
      </c>
      <c r="D525" s="40" t="s">
        <v>71</v>
      </c>
      <c r="E525" s="40" t="s">
        <v>280</v>
      </c>
      <c r="F525" s="40" t="s">
        <v>281</v>
      </c>
      <c r="G525" s="40" t="s">
        <v>3</v>
      </c>
      <c r="H525" s="175" t="s">
        <v>161</v>
      </c>
      <c r="I525" s="175" t="s">
        <v>162</v>
      </c>
      <c r="J525" s="175" t="s">
        <v>163</v>
      </c>
      <c r="K525" s="175" t="s">
        <v>30</v>
      </c>
      <c r="L525" s="175" t="s">
        <v>19</v>
      </c>
      <c r="M525" s="175" t="s">
        <v>25</v>
      </c>
      <c r="N525" s="175" t="s">
        <v>21</v>
      </c>
      <c r="O525" s="175" t="s">
        <v>22</v>
      </c>
    </row>
    <row r="526" spans="1:15" ht="15" customHeight="1" x14ac:dyDescent="0.15">
      <c r="A526" s="40">
        <v>2015</v>
      </c>
      <c r="B526" s="40">
        <v>38</v>
      </c>
      <c r="C526" s="40" t="s">
        <v>106</v>
      </c>
      <c r="D526" s="40" t="s">
        <v>71</v>
      </c>
      <c r="E526" s="40" t="s">
        <v>280</v>
      </c>
      <c r="F526" s="40" t="s">
        <v>281</v>
      </c>
      <c r="G526" s="40" t="s">
        <v>3</v>
      </c>
      <c r="H526" s="176" t="s">
        <v>16</v>
      </c>
      <c r="I526" s="176" t="s">
        <v>159</v>
      </c>
      <c r="J526" s="176" t="s">
        <v>160</v>
      </c>
      <c r="K526" s="176" t="s">
        <v>30</v>
      </c>
      <c r="L526" s="176" t="s">
        <v>19</v>
      </c>
      <c r="M526" s="176" t="s">
        <v>25</v>
      </c>
      <c r="N526" s="176" t="s">
        <v>21</v>
      </c>
      <c r="O526" s="176" t="s">
        <v>22</v>
      </c>
    </row>
    <row r="527" spans="1:15" ht="15" customHeight="1" x14ac:dyDescent="0.15">
      <c r="A527" s="40">
        <v>2015</v>
      </c>
      <c r="B527" s="40">
        <v>38</v>
      </c>
      <c r="C527" s="40" t="s">
        <v>106</v>
      </c>
      <c r="D527" s="40" t="s">
        <v>71</v>
      </c>
      <c r="E527" s="40" t="s">
        <v>280</v>
      </c>
      <c r="F527" s="40" t="s">
        <v>281</v>
      </c>
      <c r="G527" s="40" t="s">
        <v>26</v>
      </c>
      <c r="H527" s="175" t="s">
        <v>282</v>
      </c>
      <c r="I527" s="175" t="s">
        <v>283</v>
      </c>
      <c r="J527" s="175" t="s">
        <v>284</v>
      </c>
      <c r="K527" s="175" t="s">
        <v>18</v>
      </c>
      <c r="L527" s="175" t="s">
        <v>285</v>
      </c>
      <c r="M527" s="175" t="s">
        <v>25</v>
      </c>
      <c r="N527" s="175" t="s">
        <v>21</v>
      </c>
      <c r="O527" s="175" t="s">
        <v>22</v>
      </c>
    </row>
    <row r="528" spans="1:15" ht="15" customHeight="1" x14ac:dyDescent="0.15">
      <c r="A528" s="40">
        <v>2015</v>
      </c>
      <c r="B528" s="40">
        <v>38</v>
      </c>
      <c r="C528" s="40" t="s">
        <v>106</v>
      </c>
      <c r="D528" s="40" t="s">
        <v>71</v>
      </c>
      <c r="E528" s="40" t="s">
        <v>280</v>
      </c>
      <c r="F528" s="40" t="s">
        <v>281</v>
      </c>
      <c r="G528" s="40" t="s">
        <v>34</v>
      </c>
      <c r="H528" s="175" t="s">
        <v>286</v>
      </c>
      <c r="I528" s="175" t="s">
        <v>287</v>
      </c>
      <c r="J528" s="175" t="s">
        <v>288</v>
      </c>
      <c r="K528" s="175" t="s">
        <v>30</v>
      </c>
      <c r="L528" s="175" t="s">
        <v>19</v>
      </c>
      <c r="M528" s="175" t="s">
        <v>20</v>
      </c>
      <c r="N528" s="175" t="s">
        <v>21</v>
      </c>
      <c r="O528" s="175" t="s">
        <v>22</v>
      </c>
    </row>
    <row r="529" spans="1:15" ht="15" customHeight="1" x14ac:dyDescent="0.15">
      <c r="A529" s="40">
        <v>2015</v>
      </c>
      <c r="B529" s="40">
        <v>38</v>
      </c>
      <c r="C529" s="40" t="s">
        <v>106</v>
      </c>
      <c r="D529" s="40" t="s">
        <v>71</v>
      </c>
      <c r="E529" s="40" t="s">
        <v>280</v>
      </c>
      <c r="F529" s="40" t="s">
        <v>281</v>
      </c>
      <c r="G529" s="40" t="s">
        <v>44</v>
      </c>
      <c r="H529" s="175" t="s">
        <v>289</v>
      </c>
      <c r="I529" s="175" t="s">
        <v>290</v>
      </c>
      <c r="J529" s="175" t="s">
        <v>291</v>
      </c>
      <c r="K529" s="175" t="s">
        <v>30</v>
      </c>
      <c r="L529" s="175" t="s">
        <v>19</v>
      </c>
      <c r="M529" s="175" t="s">
        <v>20</v>
      </c>
      <c r="N529" s="175" t="s">
        <v>21</v>
      </c>
      <c r="O529" s="175" t="s">
        <v>22</v>
      </c>
    </row>
    <row r="530" spans="1:15" ht="15" customHeight="1" x14ac:dyDescent="0.15">
      <c r="A530" s="40">
        <v>2015</v>
      </c>
      <c r="B530" s="40">
        <v>38</v>
      </c>
      <c r="C530" s="40" t="s">
        <v>106</v>
      </c>
      <c r="D530" s="40" t="s">
        <v>71</v>
      </c>
      <c r="E530" s="40" t="s">
        <v>280</v>
      </c>
      <c r="F530" s="40" t="s">
        <v>281</v>
      </c>
      <c r="G530" s="40" t="s">
        <v>44</v>
      </c>
      <c r="H530" s="175" t="s">
        <v>292</v>
      </c>
      <c r="I530" s="175" t="s">
        <v>293</v>
      </c>
      <c r="J530" s="175" t="s">
        <v>294</v>
      </c>
      <c r="K530" s="175" t="s">
        <v>30</v>
      </c>
      <c r="L530" s="175" t="s">
        <v>19</v>
      </c>
      <c r="M530" s="175" t="s">
        <v>20</v>
      </c>
      <c r="N530" s="175" t="s">
        <v>21</v>
      </c>
      <c r="O530" s="175" t="s">
        <v>45</v>
      </c>
    </row>
    <row r="531" spans="1:15" ht="15" customHeight="1" x14ac:dyDescent="0.15">
      <c r="A531" s="40">
        <v>2015</v>
      </c>
      <c r="B531" s="40">
        <v>38</v>
      </c>
      <c r="C531" s="40" t="s">
        <v>106</v>
      </c>
      <c r="D531" s="40" t="s">
        <v>71</v>
      </c>
      <c r="E531" s="40" t="s">
        <v>295</v>
      </c>
      <c r="F531" s="40" t="s">
        <v>296</v>
      </c>
      <c r="G531" s="40" t="s">
        <v>3</v>
      </c>
      <c r="H531" s="175" t="s">
        <v>161</v>
      </c>
      <c r="I531" s="175" t="s">
        <v>162</v>
      </c>
      <c r="J531" s="175" t="s">
        <v>163</v>
      </c>
      <c r="K531" s="175" t="s">
        <v>30</v>
      </c>
      <c r="L531" s="175" t="s">
        <v>19</v>
      </c>
      <c r="M531" s="175" t="s">
        <v>25</v>
      </c>
      <c r="N531" s="175" t="s">
        <v>21</v>
      </c>
      <c r="O531" s="175" t="s">
        <v>22</v>
      </c>
    </row>
    <row r="532" spans="1:15" ht="15" customHeight="1" x14ac:dyDescent="0.15">
      <c r="A532" s="40">
        <v>2015</v>
      </c>
      <c r="B532" s="40">
        <v>38</v>
      </c>
      <c r="C532" s="40" t="s">
        <v>106</v>
      </c>
      <c r="D532" s="40" t="s">
        <v>71</v>
      </c>
      <c r="E532" s="40" t="s">
        <v>295</v>
      </c>
      <c r="F532" s="40" t="s">
        <v>296</v>
      </c>
      <c r="G532" s="40" t="s">
        <v>3</v>
      </c>
      <c r="H532" s="176" t="s">
        <v>16</v>
      </c>
      <c r="I532" s="176" t="s">
        <v>159</v>
      </c>
      <c r="J532" s="176" t="s">
        <v>160</v>
      </c>
      <c r="K532" s="176" t="s">
        <v>30</v>
      </c>
      <c r="L532" s="176" t="s">
        <v>19</v>
      </c>
      <c r="M532" s="176" t="s">
        <v>25</v>
      </c>
      <c r="N532" s="176" t="s">
        <v>21</v>
      </c>
      <c r="O532" s="176" t="s">
        <v>22</v>
      </c>
    </row>
    <row r="533" spans="1:15" ht="15" customHeight="1" x14ac:dyDescent="0.15">
      <c r="A533" s="40">
        <v>2015</v>
      </c>
      <c r="B533" s="40">
        <v>38</v>
      </c>
      <c r="C533" s="40" t="s">
        <v>106</v>
      </c>
      <c r="D533" s="40" t="s">
        <v>71</v>
      </c>
      <c r="E533" s="40" t="s">
        <v>295</v>
      </c>
      <c r="F533" s="40" t="s">
        <v>296</v>
      </c>
      <c r="G533" s="40" t="s">
        <v>26</v>
      </c>
      <c r="H533" s="175" t="s">
        <v>297</v>
      </c>
      <c r="I533" s="175" t="s">
        <v>298</v>
      </c>
      <c r="J533" s="175" t="s">
        <v>299</v>
      </c>
      <c r="K533" s="175" t="s">
        <v>30</v>
      </c>
      <c r="L533" s="175" t="s">
        <v>19</v>
      </c>
      <c r="M533" s="175" t="s">
        <v>25</v>
      </c>
      <c r="N533" s="175" t="s">
        <v>21</v>
      </c>
      <c r="O533" s="175" t="s">
        <v>22</v>
      </c>
    </row>
    <row r="534" spans="1:15" ht="15" customHeight="1" x14ac:dyDescent="0.15">
      <c r="A534" s="40">
        <v>2015</v>
      </c>
      <c r="B534" s="40">
        <v>38</v>
      </c>
      <c r="C534" s="40" t="s">
        <v>106</v>
      </c>
      <c r="D534" s="40" t="s">
        <v>71</v>
      </c>
      <c r="E534" s="40" t="s">
        <v>295</v>
      </c>
      <c r="F534" s="40" t="s">
        <v>296</v>
      </c>
      <c r="G534" s="40" t="s">
        <v>34</v>
      </c>
      <c r="H534" s="175" t="s">
        <v>300</v>
      </c>
      <c r="I534" s="175" t="s">
        <v>301</v>
      </c>
      <c r="J534" s="175" t="s">
        <v>302</v>
      </c>
      <c r="K534" s="175" t="s">
        <v>30</v>
      </c>
      <c r="L534" s="175" t="s">
        <v>19</v>
      </c>
      <c r="M534" s="175" t="s">
        <v>25</v>
      </c>
      <c r="N534" s="175" t="s">
        <v>21</v>
      </c>
      <c r="O534" s="175" t="s">
        <v>22</v>
      </c>
    </row>
    <row r="535" spans="1:15" ht="15" customHeight="1" x14ac:dyDescent="0.15">
      <c r="A535" s="40">
        <v>2015</v>
      </c>
      <c r="B535" s="40">
        <v>38</v>
      </c>
      <c r="C535" s="40" t="s">
        <v>106</v>
      </c>
      <c r="D535" s="40" t="s">
        <v>71</v>
      </c>
      <c r="E535" s="40" t="s">
        <v>295</v>
      </c>
      <c r="F535" s="40" t="s">
        <v>296</v>
      </c>
      <c r="G535" s="40" t="s">
        <v>34</v>
      </c>
      <c r="H535" s="175" t="s">
        <v>303</v>
      </c>
      <c r="I535" s="175" t="s">
        <v>304</v>
      </c>
      <c r="J535" s="175" t="s">
        <v>305</v>
      </c>
      <c r="K535" s="175" t="s">
        <v>30</v>
      </c>
      <c r="L535" s="175" t="s">
        <v>19</v>
      </c>
      <c r="M535" s="175" t="s">
        <v>20</v>
      </c>
      <c r="N535" s="175" t="s">
        <v>21</v>
      </c>
      <c r="O535" s="175" t="s">
        <v>22</v>
      </c>
    </row>
    <row r="536" spans="1:15" ht="15" customHeight="1" x14ac:dyDescent="0.15">
      <c r="A536" s="40">
        <v>2015</v>
      </c>
      <c r="B536" s="40">
        <v>38</v>
      </c>
      <c r="C536" s="40" t="s">
        <v>106</v>
      </c>
      <c r="D536" s="40" t="s">
        <v>71</v>
      </c>
      <c r="E536" s="40" t="s">
        <v>295</v>
      </c>
      <c r="F536" s="40" t="s">
        <v>296</v>
      </c>
      <c r="G536" s="40" t="s">
        <v>34</v>
      </c>
      <c r="H536" s="175" t="s">
        <v>306</v>
      </c>
      <c r="I536" s="175" t="s">
        <v>307</v>
      </c>
      <c r="J536" s="175" t="s">
        <v>308</v>
      </c>
      <c r="K536" s="175" t="s">
        <v>30</v>
      </c>
      <c r="L536" s="175" t="s">
        <v>19</v>
      </c>
      <c r="M536" s="175" t="s">
        <v>25</v>
      </c>
      <c r="N536" s="175" t="s">
        <v>21</v>
      </c>
      <c r="O536" s="175" t="s">
        <v>22</v>
      </c>
    </row>
    <row r="537" spans="1:15" ht="15" customHeight="1" x14ac:dyDescent="0.15">
      <c r="A537" s="40">
        <v>2015</v>
      </c>
      <c r="B537" s="40">
        <v>38</v>
      </c>
      <c r="C537" s="40" t="s">
        <v>106</v>
      </c>
      <c r="D537" s="40" t="s">
        <v>71</v>
      </c>
      <c r="E537" s="40" t="s">
        <v>295</v>
      </c>
      <c r="F537" s="40" t="s">
        <v>296</v>
      </c>
      <c r="G537" s="40" t="s">
        <v>34</v>
      </c>
      <c r="H537" s="175" t="s">
        <v>309</v>
      </c>
      <c r="I537" s="175" t="s">
        <v>310</v>
      </c>
      <c r="J537" s="175" t="s">
        <v>311</v>
      </c>
      <c r="K537" s="175" t="s">
        <v>30</v>
      </c>
      <c r="L537" s="175" t="s">
        <v>19</v>
      </c>
      <c r="M537" s="175" t="s">
        <v>20</v>
      </c>
      <c r="N537" s="175" t="s">
        <v>21</v>
      </c>
      <c r="O537" s="175" t="s">
        <v>22</v>
      </c>
    </row>
    <row r="538" spans="1:15" ht="15" customHeight="1" x14ac:dyDescent="0.15">
      <c r="A538" s="40">
        <v>2015</v>
      </c>
      <c r="B538" s="40">
        <v>38</v>
      </c>
      <c r="C538" s="40" t="s">
        <v>106</v>
      </c>
      <c r="D538" s="40" t="s">
        <v>71</v>
      </c>
      <c r="E538" s="40" t="s">
        <v>295</v>
      </c>
      <c r="F538" s="40" t="s">
        <v>296</v>
      </c>
      <c r="G538" s="40" t="s">
        <v>44</v>
      </c>
      <c r="H538" s="175" t="s">
        <v>312</v>
      </c>
      <c r="I538" s="175" t="s">
        <v>313</v>
      </c>
      <c r="J538" s="175" t="s">
        <v>314</v>
      </c>
      <c r="K538" s="175" t="s">
        <v>30</v>
      </c>
      <c r="L538" s="175" t="s">
        <v>19</v>
      </c>
      <c r="M538" s="175" t="s">
        <v>20</v>
      </c>
      <c r="N538" s="175" t="s">
        <v>32</v>
      </c>
      <c r="O538" s="175" t="s">
        <v>22</v>
      </c>
    </row>
    <row r="539" spans="1:15" ht="15" customHeight="1" x14ac:dyDescent="0.15">
      <c r="A539" s="40">
        <v>2015</v>
      </c>
      <c r="B539" s="40">
        <v>38</v>
      </c>
      <c r="C539" s="40" t="s">
        <v>106</v>
      </c>
      <c r="D539" s="40" t="s">
        <v>71</v>
      </c>
      <c r="E539" s="40" t="s">
        <v>295</v>
      </c>
      <c r="F539" s="40" t="s">
        <v>296</v>
      </c>
      <c r="G539" s="40" t="s">
        <v>44</v>
      </c>
      <c r="H539" s="175" t="s">
        <v>315</v>
      </c>
      <c r="I539" s="175" t="s">
        <v>316</v>
      </c>
      <c r="J539" s="175" t="s">
        <v>317</v>
      </c>
      <c r="K539" s="175" t="s">
        <v>30</v>
      </c>
      <c r="L539" s="175" t="s">
        <v>19</v>
      </c>
      <c r="M539" s="175" t="s">
        <v>20</v>
      </c>
      <c r="N539" s="175" t="s">
        <v>32</v>
      </c>
      <c r="O539" s="175" t="s">
        <v>22</v>
      </c>
    </row>
    <row r="540" spans="1:15" ht="15" customHeight="1" x14ac:dyDescent="0.15">
      <c r="A540" s="40">
        <v>2015</v>
      </c>
      <c r="B540" s="40">
        <v>38</v>
      </c>
      <c r="C540" s="40" t="s">
        <v>106</v>
      </c>
      <c r="D540" s="40" t="s">
        <v>71</v>
      </c>
      <c r="E540" s="40" t="s">
        <v>295</v>
      </c>
      <c r="F540" s="40" t="s">
        <v>296</v>
      </c>
      <c r="G540" s="40" t="s">
        <v>44</v>
      </c>
      <c r="H540" s="175" t="s">
        <v>318</v>
      </c>
      <c r="I540" s="175" t="s">
        <v>319</v>
      </c>
      <c r="J540" s="175" t="s">
        <v>320</v>
      </c>
      <c r="K540" s="175" t="s">
        <v>30</v>
      </c>
      <c r="L540" s="175" t="s">
        <v>19</v>
      </c>
      <c r="M540" s="175" t="s">
        <v>20</v>
      </c>
      <c r="N540" s="175" t="s">
        <v>32</v>
      </c>
      <c r="O540" s="175" t="s">
        <v>22</v>
      </c>
    </row>
    <row r="541" spans="1:15" ht="15" customHeight="1" x14ac:dyDescent="0.15">
      <c r="A541" s="40">
        <v>2015</v>
      </c>
      <c r="B541" s="40">
        <v>38</v>
      </c>
      <c r="C541" s="40" t="s">
        <v>106</v>
      </c>
      <c r="D541" s="40" t="s">
        <v>71</v>
      </c>
      <c r="E541" s="40" t="s">
        <v>295</v>
      </c>
      <c r="F541" s="40" t="s">
        <v>296</v>
      </c>
      <c r="G541" s="40" t="s">
        <v>44</v>
      </c>
      <c r="H541" s="175" t="s">
        <v>321</v>
      </c>
      <c r="I541" s="175" t="s">
        <v>322</v>
      </c>
      <c r="J541" s="175" t="s">
        <v>323</v>
      </c>
      <c r="K541" s="175" t="s">
        <v>30</v>
      </c>
      <c r="L541" s="175" t="s">
        <v>324</v>
      </c>
      <c r="M541" s="175" t="s">
        <v>20</v>
      </c>
      <c r="N541" s="175" t="s">
        <v>32</v>
      </c>
      <c r="O541" s="175" t="s">
        <v>22</v>
      </c>
    </row>
    <row r="542" spans="1:15" ht="15" customHeight="1" x14ac:dyDescent="0.15">
      <c r="A542" s="40">
        <v>2015</v>
      </c>
      <c r="B542" s="40">
        <v>38</v>
      </c>
      <c r="C542" s="40" t="s">
        <v>106</v>
      </c>
      <c r="D542" s="40" t="s">
        <v>71</v>
      </c>
      <c r="E542" s="40" t="s">
        <v>325</v>
      </c>
      <c r="F542" s="40" t="s">
        <v>127</v>
      </c>
      <c r="G542" s="40" t="s">
        <v>3</v>
      </c>
      <c r="H542" s="176" t="s">
        <v>16</v>
      </c>
      <c r="I542" s="176" t="s">
        <v>159</v>
      </c>
      <c r="J542" s="176" t="s">
        <v>160</v>
      </c>
      <c r="K542" s="176" t="s">
        <v>30</v>
      </c>
      <c r="L542" s="176" t="s">
        <v>19</v>
      </c>
      <c r="M542" s="176" t="s">
        <v>25</v>
      </c>
      <c r="N542" s="176" t="s">
        <v>21</v>
      </c>
      <c r="O542" s="176" t="s">
        <v>22</v>
      </c>
    </row>
    <row r="543" spans="1:15" ht="15" customHeight="1" x14ac:dyDescent="0.15">
      <c r="A543" s="40">
        <v>2015</v>
      </c>
      <c r="B543" s="40">
        <v>38</v>
      </c>
      <c r="C543" s="40" t="s">
        <v>106</v>
      </c>
      <c r="D543" s="40" t="s">
        <v>71</v>
      </c>
      <c r="E543" s="40" t="s">
        <v>325</v>
      </c>
      <c r="F543" s="40" t="s">
        <v>127</v>
      </c>
      <c r="G543" s="40" t="s">
        <v>3</v>
      </c>
      <c r="H543" s="177" t="s">
        <v>161</v>
      </c>
      <c r="I543" s="177" t="s">
        <v>161</v>
      </c>
      <c r="J543" s="177" t="s">
        <v>163</v>
      </c>
      <c r="K543" s="177" t="s">
        <v>30</v>
      </c>
      <c r="L543" s="177" t="s">
        <v>19</v>
      </c>
      <c r="M543" s="177" t="s">
        <v>25</v>
      </c>
      <c r="N543" s="177" t="s">
        <v>21</v>
      </c>
      <c r="O543" s="177" t="s">
        <v>22</v>
      </c>
    </row>
    <row r="544" spans="1:15" ht="15" customHeight="1" x14ac:dyDescent="0.15">
      <c r="A544" s="40">
        <v>2015</v>
      </c>
      <c r="B544" s="40">
        <v>38</v>
      </c>
      <c r="C544" s="40" t="s">
        <v>106</v>
      </c>
      <c r="D544" s="40" t="s">
        <v>71</v>
      </c>
      <c r="E544" s="40" t="s">
        <v>325</v>
      </c>
      <c r="F544" s="40" t="s">
        <v>127</v>
      </c>
      <c r="G544" s="40" t="s">
        <v>26</v>
      </c>
      <c r="H544" s="175" t="s">
        <v>326</v>
      </c>
      <c r="I544" s="175" t="s">
        <v>327</v>
      </c>
      <c r="J544" s="175" t="s">
        <v>328</v>
      </c>
      <c r="K544" s="175" t="s">
        <v>30</v>
      </c>
      <c r="L544" s="175" t="s">
        <v>19</v>
      </c>
      <c r="M544" s="175" t="s">
        <v>25</v>
      </c>
      <c r="N544" s="175" t="s">
        <v>21</v>
      </c>
      <c r="O544" s="175" t="s">
        <v>37</v>
      </c>
    </row>
    <row r="545" spans="1:15" ht="15" customHeight="1" x14ac:dyDescent="0.15">
      <c r="A545" s="40">
        <v>2015</v>
      </c>
      <c r="B545" s="40">
        <v>38</v>
      </c>
      <c r="C545" s="40" t="s">
        <v>106</v>
      </c>
      <c r="D545" s="40" t="s">
        <v>71</v>
      </c>
      <c r="E545" s="40" t="s">
        <v>325</v>
      </c>
      <c r="F545" s="40" t="s">
        <v>127</v>
      </c>
      <c r="G545" s="40" t="s">
        <v>34</v>
      </c>
      <c r="H545" s="175" t="s">
        <v>329</v>
      </c>
      <c r="I545" s="175" t="s">
        <v>330</v>
      </c>
      <c r="J545" s="175" t="s">
        <v>331</v>
      </c>
      <c r="K545" s="175" t="s">
        <v>30</v>
      </c>
      <c r="L545" s="175" t="s">
        <v>19</v>
      </c>
      <c r="M545" s="175" t="s">
        <v>25</v>
      </c>
      <c r="N545" s="175" t="s">
        <v>21</v>
      </c>
      <c r="O545" s="175" t="s">
        <v>45</v>
      </c>
    </row>
    <row r="546" spans="1:15" ht="15" customHeight="1" x14ac:dyDescent="0.15">
      <c r="A546" s="40">
        <v>2015</v>
      </c>
      <c r="B546" s="40">
        <v>38</v>
      </c>
      <c r="C546" s="40" t="s">
        <v>106</v>
      </c>
      <c r="D546" s="40" t="s">
        <v>71</v>
      </c>
      <c r="E546" s="40" t="s">
        <v>325</v>
      </c>
      <c r="F546" s="40" t="s">
        <v>127</v>
      </c>
      <c r="G546" s="40" t="s">
        <v>34</v>
      </c>
      <c r="H546" s="175" t="s">
        <v>332</v>
      </c>
      <c r="I546" s="175" t="s">
        <v>333</v>
      </c>
      <c r="J546" s="175" t="s">
        <v>334</v>
      </c>
      <c r="K546" s="175" t="s">
        <v>30</v>
      </c>
      <c r="L546" s="175" t="s">
        <v>19</v>
      </c>
      <c r="M546" s="175" t="s">
        <v>25</v>
      </c>
      <c r="N546" s="175" t="s">
        <v>21</v>
      </c>
      <c r="O546" s="175" t="s">
        <v>45</v>
      </c>
    </row>
    <row r="547" spans="1:15" ht="15" customHeight="1" x14ac:dyDescent="0.15">
      <c r="A547" s="40">
        <v>2015</v>
      </c>
      <c r="B547" s="40">
        <v>38</v>
      </c>
      <c r="C547" s="40" t="s">
        <v>106</v>
      </c>
      <c r="D547" s="40" t="s">
        <v>71</v>
      </c>
      <c r="E547" s="40" t="s">
        <v>325</v>
      </c>
      <c r="F547" s="40" t="s">
        <v>127</v>
      </c>
      <c r="G547" s="40" t="s">
        <v>34</v>
      </c>
      <c r="H547" s="175" t="s">
        <v>335</v>
      </c>
      <c r="I547" s="175" t="s">
        <v>336</v>
      </c>
      <c r="J547" s="175" t="s">
        <v>337</v>
      </c>
      <c r="K547" s="175" t="s">
        <v>30</v>
      </c>
      <c r="L547" s="175" t="s">
        <v>19</v>
      </c>
      <c r="M547" s="175" t="s">
        <v>25</v>
      </c>
      <c r="N547" s="175" t="s">
        <v>200</v>
      </c>
      <c r="O547" s="175" t="s">
        <v>37</v>
      </c>
    </row>
    <row r="548" spans="1:15" ht="15" customHeight="1" x14ac:dyDescent="0.15">
      <c r="A548" s="40">
        <v>2015</v>
      </c>
      <c r="B548" s="40">
        <v>38</v>
      </c>
      <c r="C548" s="40" t="s">
        <v>106</v>
      </c>
      <c r="D548" s="40" t="s">
        <v>71</v>
      </c>
      <c r="E548" s="40" t="s">
        <v>325</v>
      </c>
      <c r="F548" s="40" t="s">
        <v>127</v>
      </c>
      <c r="G548" s="40" t="s">
        <v>44</v>
      </c>
      <c r="H548" s="175" t="s">
        <v>338</v>
      </c>
      <c r="I548" s="175" t="s">
        <v>339</v>
      </c>
      <c r="J548" s="175" t="s">
        <v>340</v>
      </c>
      <c r="K548" s="175" t="s">
        <v>30</v>
      </c>
      <c r="L548" s="175" t="s">
        <v>19</v>
      </c>
      <c r="M548" s="175" t="s">
        <v>20</v>
      </c>
      <c r="N548" s="175" t="s">
        <v>32</v>
      </c>
      <c r="O548" s="175" t="s">
        <v>45</v>
      </c>
    </row>
    <row r="549" spans="1:15" ht="15" customHeight="1" x14ac:dyDescent="0.15">
      <c r="A549" s="40">
        <v>2015</v>
      </c>
      <c r="B549" s="40">
        <v>38</v>
      </c>
      <c r="C549" s="40" t="s">
        <v>106</v>
      </c>
      <c r="D549" s="40" t="s">
        <v>71</v>
      </c>
      <c r="E549" s="40" t="s">
        <v>325</v>
      </c>
      <c r="F549" s="40" t="s">
        <v>127</v>
      </c>
      <c r="G549" s="40" t="s">
        <v>44</v>
      </c>
      <c r="H549" s="175" t="s">
        <v>341</v>
      </c>
      <c r="I549" s="175" t="s">
        <v>342</v>
      </c>
      <c r="J549" s="175" t="s">
        <v>343</v>
      </c>
      <c r="K549" s="175" t="s">
        <v>30</v>
      </c>
      <c r="L549" s="175" t="s">
        <v>19</v>
      </c>
      <c r="M549" s="175" t="s">
        <v>20</v>
      </c>
      <c r="N549" s="175" t="s">
        <v>32</v>
      </c>
      <c r="O549" s="175" t="s">
        <v>45</v>
      </c>
    </row>
    <row r="550" spans="1:15" ht="15" customHeight="1" x14ac:dyDescent="0.15">
      <c r="A550" s="40">
        <v>2015</v>
      </c>
      <c r="B550" s="40">
        <v>38</v>
      </c>
      <c r="C550" s="40" t="s">
        <v>106</v>
      </c>
      <c r="D550" s="40" t="s">
        <v>71</v>
      </c>
      <c r="E550" s="40" t="s">
        <v>325</v>
      </c>
      <c r="F550" s="40" t="s">
        <v>127</v>
      </c>
      <c r="G550" s="40" t="s">
        <v>44</v>
      </c>
      <c r="H550" s="175" t="s">
        <v>344</v>
      </c>
      <c r="I550" s="175" t="s">
        <v>345</v>
      </c>
      <c r="J550" s="175" t="s">
        <v>346</v>
      </c>
      <c r="K550" s="175" t="s">
        <v>30</v>
      </c>
      <c r="L550" s="175" t="s">
        <v>19</v>
      </c>
      <c r="M550" s="175" t="s">
        <v>20</v>
      </c>
      <c r="N550" s="175" t="s">
        <v>32</v>
      </c>
      <c r="O550" s="175" t="s">
        <v>37</v>
      </c>
    </row>
    <row r="551" spans="1:15" ht="15" customHeight="1" x14ac:dyDescent="0.15">
      <c r="A551" s="40">
        <v>2015</v>
      </c>
      <c r="B551" s="40">
        <v>38</v>
      </c>
      <c r="C551" s="40" t="s">
        <v>106</v>
      </c>
      <c r="D551" s="40" t="s">
        <v>71</v>
      </c>
      <c r="E551" s="40" t="s">
        <v>325</v>
      </c>
      <c r="F551" s="40" t="s">
        <v>127</v>
      </c>
      <c r="G551" s="40" t="s">
        <v>44</v>
      </c>
      <c r="H551" s="175" t="s">
        <v>347</v>
      </c>
      <c r="I551" s="175" t="s">
        <v>348</v>
      </c>
      <c r="J551" s="175" t="s">
        <v>349</v>
      </c>
      <c r="K551" s="175" t="s">
        <v>30</v>
      </c>
      <c r="L551" s="175" t="s">
        <v>19</v>
      </c>
      <c r="M551" s="175" t="s">
        <v>20</v>
      </c>
      <c r="N551" s="175" t="s">
        <v>32</v>
      </c>
      <c r="O551" s="175" t="s">
        <v>37</v>
      </c>
    </row>
    <row r="552" spans="1:15" ht="15" customHeight="1" x14ac:dyDescent="0.15">
      <c r="A552" s="40">
        <v>2015</v>
      </c>
      <c r="B552" s="40">
        <v>38</v>
      </c>
      <c r="C552" s="40" t="s">
        <v>106</v>
      </c>
      <c r="D552" s="40" t="s">
        <v>71</v>
      </c>
      <c r="E552" s="40" t="s">
        <v>350</v>
      </c>
      <c r="F552" s="40" t="s">
        <v>114</v>
      </c>
      <c r="G552" s="40" t="s">
        <v>3</v>
      </c>
      <c r="H552" s="176" t="s">
        <v>16</v>
      </c>
      <c r="I552" s="176" t="s">
        <v>159</v>
      </c>
      <c r="J552" s="176" t="s">
        <v>160</v>
      </c>
      <c r="K552" s="176" t="s">
        <v>30</v>
      </c>
      <c r="L552" s="176" t="s">
        <v>19</v>
      </c>
      <c r="M552" s="176" t="s">
        <v>25</v>
      </c>
      <c r="N552" s="176" t="s">
        <v>21</v>
      </c>
      <c r="O552" s="176" t="s">
        <v>22</v>
      </c>
    </row>
    <row r="553" spans="1:15" ht="15" customHeight="1" x14ac:dyDescent="0.15">
      <c r="A553" s="40">
        <v>2015</v>
      </c>
      <c r="B553" s="40">
        <v>38</v>
      </c>
      <c r="C553" s="40" t="s">
        <v>106</v>
      </c>
      <c r="D553" s="40" t="s">
        <v>71</v>
      </c>
      <c r="E553" s="40" t="s">
        <v>350</v>
      </c>
      <c r="F553" s="40" t="s">
        <v>114</v>
      </c>
      <c r="G553" s="40" t="s">
        <v>3</v>
      </c>
      <c r="H553" s="177" t="s">
        <v>161</v>
      </c>
      <c r="I553" s="177" t="s">
        <v>162</v>
      </c>
      <c r="J553" s="177" t="s">
        <v>163</v>
      </c>
      <c r="K553" s="177" t="s">
        <v>30</v>
      </c>
      <c r="L553" s="177" t="s">
        <v>19</v>
      </c>
      <c r="M553" s="177" t="s">
        <v>25</v>
      </c>
      <c r="N553" s="177" t="s">
        <v>21</v>
      </c>
      <c r="O553" s="177" t="s">
        <v>22</v>
      </c>
    </row>
    <row r="554" spans="1:15" ht="15" customHeight="1" x14ac:dyDescent="0.15">
      <c r="A554" s="40">
        <v>2015</v>
      </c>
      <c r="B554" s="40">
        <v>38</v>
      </c>
      <c r="C554" s="40" t="s">
        <v>106</v>
      </c>
      <c r="D554" s="40" t="s">
        <v>71</v>
      </c>
      <c r="E554" s="40" t="s">
        <v>350</v>
      </c>
      <c r="F554" s="40" t="s">
        <v>114</v>
      </c>
      <c r="G554" s="40" t="s">
        <v>26</v>
      </c>
      <c r="H554" s="175" t="s">
        <v>351</v>
      </c>
      <c r="I554" s="175" t="s">
        <v>352</v>
      </c>
      <c r="J554" s="175" t="s">
        <v>353</v>
      </c>
      <c r="K554" s="175" t="s">
        <v>30</v>
      </c>
      <c r="L554" s="175" t="s">
        <v>354</v>
      </c>
      <c r="M554" s="175" t="s">
        <v>25</v>
      </c>
      <c r="N554" s="175" t="s">
        <v>32</v>
      </c>
      <c r="O554" s="175" t="s">
        <v>22</v>
      </c>
    </row>
    <row r="555" spans="1:15" ht="15" customHeight="1" x14ac:dyDescent="0.15">
      <c r="A555" s="40">
        <v>2015</v>
      </c>
      <c r="B555" s="40">
        <v>38</v>
      </c>
      <c r="C555" s="40" t="s">
        <v>106</v>
      </c>
      <c r="D555" s="40" t="s">
        <v>71</v>
      </c>
      <c r="E555" s="40" t="s">
        <v>350</v>
      </c>
      <c r="F555" s="40" t="s">
        <v>114</v>
      </c>
      <c r="G555" s="40" t="s">
        <v>34</v>
      </c>
      <c r="H555" s="175" t="s">
        <v>355</v>
      </c>
      <c r="I555" s="175" t="s">
        <v>356</v>
      </c>
      <c r="J555" s="175" t="s">
        <v>357</v>
      </c>
      <c r="K555" s="175" t="s">
        <v>30</v>
      </c>
      <c r="L555" s="175" t="s">
        <v>19</v>
      </c>
      <c r="M555" s="175" t="s">
        <v>20</v>
      </c>
      <c r="N555" s="175" t="s">
        <v>21</v>
      </c>
      <c r="O555" s="175" t="s">
        <v>22</v>
      </c>
    </row>
    <row r="556" spans="1:15" ht="15" customHeight="1" x14ac:dyDescent="0.15">
      <c r="A556" s="40">
        <v>2015</v>
      </c>
      <c r="B556" s="40">
        <v>38</v>
      </c>
      <c r="C556" s="40" t="s">
        <v>106</v>
      </c>
      <c r="D556" s="40" t="s">
        <v>71</v>
      </c>
      <c r="E556" s="40" t="s">
        <v>350</v>
      </c>
      <c r="F556" s="40" t="s">
        <v>114</v>
      </c>
      <c r="G556" s="40" t="s">
        <v>44</v>
      </c>
      <c r="H556" s="175" t="s">
        <v>358</v>
      </c>
      <c r="I556" s="175" t="s">
        <v>359</v>
      </c>
      <c r="J556" s="175" t="s">
        <v>360</v>
      </c>
      <c r="K556" s="175" t="s">
        <v>30</v>
      </c>
      <c r="L556" s="175" t="s">
        <v>19</v>
      </c>
      <c r="M556" s="175" t="s">
        <v>20</v>
      </c>
      <c r="N556" s="175" t="s">
        <v>32</v>
      </c>
      <c r="O556" s="175" t="s">
        <v>22</v>
      </c>
    </row>
    <row r="557" spans="1:15" ht="15" customHeight="1" x14ac:dyDescent="0.15">
      <c r="A557" s="40">
        <v>2015</v>
      </c>
      <c r="B557" s="40">
        <v>38</v>
      </c>
      <c r="C557" s="40" t="s">
        <v>106</v>
      </c>
      <c r="D557" s="40" t="s">
        <v>71</v>
      </c>
      <c r="E557" s="40" t="s">
        <v>350</v>
      </c>
      <c r="F557" s="40" t="s">
        <v>114</v>
      </c>
      <c r="G557" s="40" t="s">
        <v>44</v>
      </c>
      <c r="H557" s="175" t="s">
        <v>361</v>
      </c>
      <c r="I557" s="175" t="s">
        <v>362</v>
      </c>
      <c r="J557" s="175" t="s">
        <v>363</v>
      </c>
      <c r="K557" s="175" t="s">
        <v>30</v>
      </c>
      <c r="L557" s="175" t="s">
        <v>19</v>
      </c>
      <c r="M557" s="175" t="s">
        <v>20</v>
      </c>
      <c r="N557" s="175" t="s">
        <v>21</v>
      </c>
      <c r="O557" s="175" t="s">
        <v>22</v>
      </c>
    </row>
    <row r="558" spans="1:15" ht="15" customHeight="1" x14ac:dyDescent="0.15">
      <c r="A558" s="40">
        <v>2015</v>
      </c>
      <c r="B558" s="40">
        <v>38</v>
      </c>
      <c r="C558" s="40" t="s">
        <v>106</v>
      </c>
      <c r="D558" s="40" t="s">
        <v>71</v>
      </c>
      <c r="E558" s="40" t="s">
        <v>364</v>
      </c>
      <c r="F558" s="40" t="s">
        <v>365</v>
      </c>
      <c r="G558" s="40" t="s">
        <v>3</v>
      </c>
      <c r="H558" s="175" t="s">
        <v>161</v>
      </c>
      <c r="I558" s="175" t="s">
        <v>162</v>
      </c>
      <c r="J558" s="175" t="s">
        <v>163</v>
      </c>
      <c r="K558" s="175" t="s">
        <v>30</v>
      </c>
      <c r="L558" s="175" t="s">
        <v>19</v>
      </c>
      <c r="M558" s="175" t="s">
        <v>25</v>
      </c>
      <c r="N558" s="175" t="s">
        <v>21</v>
      </c>
      <c r="O558" s="175" t="s">
        <v>22</v>
      </c>
    </row>
    <row r="559" spans="1:15" ht="15" customHeight="1" x14ac:dyDescent="0.15">
      <c r="A559" s="40">
        <v>2015</v>
      </c>
      <c r="B559" s="40">
        <v>38</v>
      </c>
      <c r="C559" s="40" t="s">
        <v>106</v>
      </c>
      <c r="D559" s="40" t="s">
        <v>71</v>
      </c>
      <c r="E559" s="40" t="s">
        <v>364</v>
      </c>
      <c r="F559" s="40" t="s">
        <v>365</v>
      </c>
      <c r="G559" s="40" t="s">
        <v>3</v>
      </c>
      <c r="H559" s="176" t="s">
        <v>16</v>
      </c>
      <c r="I559" s="176" t="s">
        <v>159</v>
      </c>
      <c r="J559" s="176" t="s">
        <v>160</v>
      </c>
      <c r="K559" s="176" t="s">
        <v>30</v>
      </c>
      <c r="L559" s="176" t="s">
        <v>19</v>
      </c>
      <c r="M559" s="176" t="s">
        <v>25</v>
      </c>
      <c r="N559" s="176" t="s">
        <v>21</v>
      </c>
      <c r="O559" s="176" t="s">
        <v>22</v>
      </c>
    </row>
    <row r="560" spans="1:15" ht="15" customHeight="1" x14ac:dyDescent="0.15">
      <c r="A560" s="40">
        <v>2015</v>
      </c>
      <c r="B560" s="40">
        <v>38</v>
      </c>
      <c r="C560" s="40" t="s">
        <v>106</v>
      </c>
      <c r="D560" s="40" t="s">
        <v>71</v>
      </c>
      <c r="E560" s="40" t="s">
        <v>364</v>
      </c>
      <c r="F560" s="40" t="s">
        <v>365</v>
      </c>
      <c r="G560" s="40" t="s">
        <v>26</v>
      </c>
      <c r="H560" s="175" t="s">
        <v>366</v>
      </c>
      <c r="I560" s="175" t="s">
        <v>367</v>
      </c>
      <c r="J560" s="175" t="s">
        <v>368</v>
      </c>
      <c r="K560" s="175" t="s">
        <v>30</v>
      </c>
      <c r="L560" s="175" t="s">
        <v>19</v>
      </c>
      <c r="M560" s="175" t="s">
        <v>25</v>
      </c>
      <c r="N560" s="175" t="s">
        <v>21</v>
      </c>
      <c r="O560" s="175" t="s">
        <v>22</v>
      </c>
    </row>
    <row r="561" spans="1:15" ht="15" customHeight="1" x14ac:dyDescent="0.15">
      <c r="A561" s="40">
        <v>2015</v>
      </c>
      <c r="B561" s="40">
        <v>38</v>
      </c>
      <c r="C561" s="40" t="s">
        <v>106</v>
      </c>
      <c r="D561" s="40" t="s">
        <v>71</v>
      </c>
      <c r="E561" s="40" t="s">
        <v>364</v>
      </c>
      <c r="F561" s="40" t="s">
        <v>365</v>
      </c>
      <c r="G561" s="40" t="s">
        <v>34</v>
      </c>
      <c r="H561" s="175" t="s">
        <v>369</v>
      </c>
      <c r="I561" s="175" t="s">
        <v>370</v>
      </c>
      <c r="J561" s="175" t="s">
        <v>371</v>
      </c>
      <c r="K561" s="175" t="s">
        <v>30</v>
      </c>
      <c r="L561" s="175" t="s">
        <v>19</v>
      </c>
      <c r="M561" s="175" t="s">
        <v>25</v>
      </c>
      <c r="N561" s="175" t="s">
        <v>21</v>
      </c>
      <c r="O561" s="175" t="s">
        <v>22</v>
      </c>
    </row>
    <row r="562" spans="1:15" ht="15" customHeight="1" x14ac:dyDescent="0.15">
      <c r="A562" s="40">
        <v>2015</v>
      </c>
      <c r="B562" s="40">
        <v>38</v>
      </c>
      <c r="C562" s="40" t="s">
        <v>106</v>
      </c>
      <c r="D562" s="40" t="s">
        <v>71</v>
      </c>
      <c r="E562" s="40" t="s">
        <v>364</v>
      </c>
      <c r="F562" s="40" t="s">
        <v>365</v>
      </c>
      <c r="G562" s="40" t="s">
        <v>44</v>
      </c>
      <c r="H562" s="175" t="s">
        <v>372</v>
      </c>
      <c r="I562" s="175" t="s">
        <v>373</v>
      </c>
      <c r="J562" s="175" t="s">
        <v>374</v>
      </c>
      <c r="K562" s="175" t="s">
        <v>30</v>
      </c>
      <c r="L562" s="175" t="s">
        <v>19</v>
      </c>
      <c r="M562" s="175" t="s">
        <v>20</v>
      </c>
      <c r="N562" s="175" t="s">
        <v>32</v>
      </c>
      <c r="O562" s="175" t="s">
        <v>22</v>
      </c>
    </row>
    <row r="563" spans="1:15" ht="15" customHeight="1" x14ac:dyDescent="0.15">
      <c r="A563" s="40">
        <v>2015</v>
      </c>
      <c r="B563" s="40">
        <v>38</v>
      </c>
      <c r="C563" s="40" t="s">
        <v>106</v>
      </c>
      <c r="D563" s="40" t="s">
        <v>71</v>
      </c>
      <c r="E563" s="40" t="s">
        <v>364</v>
      </c>
      <c r="F563" s="40" t="s">
        <v>365</v>
      </c>
      <c r="G563" s="40" t="s">
        <v>44</v>
      </c>
      <c r="H563" s="175" t="s">
        <v>375</v>
      </c>
      <c r="I563" s="175" t="s">
        <v>376</v>
      </c>
      <c r="J563" s="175" t="s">
        <v>377</v>
      </c>
      <c r="K563" s="175" t="s">
        <v>30</v>
      </c>
      <c r="L563" s="175" t="s">
        <v>19</v>
      </c>
      <c r="M563" s="175" t="s">
        <v>20</v>
      </c>
      <c r="N563" s="175" t="s">
        <v>200</v>
      </c>
      <c r="O563" s="175" t="s">
        <v>22</v>
      </c>
    </row>
    <row r="564" spans="1:15" ht="15" customHeight="1" x14ac:dyDescent="0.15">
      <c r="A564" s="40">
        <v>2015</v>
      </c>
      <c r="B564" s="40">
        <v>38</v>
      </c>
      <c r="C564" s="40" t="s">
        <v>106</v>
      </c>
      <c r="D564" s="40" t="s">
        <v>71</v>
      </c>
      <c r="E564" s="40" t="s">
        <v>364</v>
      </c>
      <c r="F564" s="40" t="s">
        <v>365</v>
      </c>
      <c r="G564" s="40" t="s">
        <v>44</v>
      </c>
      <c r="H564" s="175" t="s">
        <v>378</v>
      </c>
      <c r="I564" s="175" t="s">
        <v>379</v>
      </c>
      <c r="J564" s="175" t="s">
        <v>380</v>
      </c>
      <c r="K564" s="175" t="s">
        <v>30</v>
      </c>
      <c r="L564" s="175" t="s">
        <v>19</v>
      </c>
      <c r="M564" s="175" t="s">
        <v>20</v>
      </c>
      <c r="N564" s="175" t="s">
        <v>32</v>
      </c>
      <c r="O564" s="175" t="s">
        <v>22</v>
      </c>
    </row>
    <row r="565" spans="1:15" ht="15" customHeight="1" x14ac:dyDescent="0.15">
      <c r="A565" s="40">
        <v>2015</v>
      </c>
      <c r="B565" s="40">
        <v>38</v>
      </c>
      <c r="C565" s="40" t="s">
        <v>106</v>
      </c>
      <c r="D565" s="40" t="s">
        <v>71</v>
      </c>
      <c r="E565" s="40" t="s">
        <v>381</v>
      </c>
      <c r="F565" s="40" t="s">
        <v>382</v>
      </c>
      <c r="G565" s="40" t="s">
        <v>3</v>
      </c>
      <c r="H565" s="175" t="s">
        <v>161</v>
      </c>
      <c r="I565" s="175" t="s">
        <v>162</v>
      </c>
      <c r="J565" s="175" t="s">
        <v>163</v>
      </c>
      <c r="K565" s="175" t="s">
        <v>30</v>
      </c>
      <c r="L565" s="175" t="s">
        <v>19</v>
      </c>
      <c r="M565" s="175" t="s">
        <v>25</v>
      </c>
      <c r="N565" s="175" t="s">
        <v>21</v>
      </c>
      <c r="O565" s="175" t="s">
        <v>22</v>
      </c>
    </row>
    <row r="566" spans="1:15" ht="15" customHeight="1" x14ac:dyDescent="0.15">
      <c r="A566" s="40">
        <v>2015</v>
      </c>
      <c r="B566" s="40">
        <v>38</v>
      </c>
      <c r="C566" s="40" t="s">
        <v>106</v>
      </c>
      <c r="D566" s="40" t="s">
        <v>71</v>
      </c>
      <c r="E566" s="40" t="s">
        <v>381</v>
      </c>
      <c r="F566" s="40" t="s">
        <v>382</v>
      </c>
      <c r="G566" s="40" t="s">
        <v>3</v>
      </c>
      <c r="H566" s="176" t="s">
        <v>16</v>
      </c>
      <c r="I566" s="176" t="s">
        <v>159</v>
      </c>
      <c r="J566" s="176" t="s">
        <v>160</v>
      </c>
      <c r="K566" s="176" t="s">
        <v>30</v>
      </c>
      <c r="L566" s="176" t="s">
        <v>19</v>
      </c>
      <c r="M566" s="176" t="s">
        <v>25</v>
      </c>
      <c r="N566" s="176" t="s">
        <v>21</v>
      </c>
      <c r="O566" s="176" t="s">
        <v>22</v>
      </c>
    </row>
    <row r="567" spans="1:15" ht="15" customHeight="1" x14ac:dyDescent="0.15">
      <c r="A567" s="40">
        <v>2015</v>
      </c>
      <c r="B567" s="40">
        <v>38</v>
      </c>
      <c r="C567" s="40" t="s">
        <v>106</v>
      </c>
      <c r="D567" s="40" t="s">
        <v>71</v>
      </c>
      <c r="E567" s="40" t="s">
        <v>381</v>
      </c>
      <c r="F567" s="40" t="s">
        <v>382</v>
      </c>
      <c r="G567" s="40" t="s">
        <v>26</v>
      </c>
      <c r="H567" s="175" t="s">
        <v>383</v>
      </c>
      <c r="I567" s="175" t="s">
        <v>384</v>
      </c>
      <c r="J567" s="175" t="s">
        <v>385</v>
      </c>
      <c r="K567" s="175" t="s">
        <v>30</v>
      </c>
      <c r="L567" s="175" t="s">
        <v>19</v>
      </c>
      <c r="M567" s="175" t="s">
        <v>25</v>
      </c>
      <c r="N567" s="175" t="s">
        <v>21</v>
      </c>
      <c r="O567" s="175" t="s">
        <v>45</v>
      </c>
    </row>
    <row r="568" spans="1:15" ht="15" customHeight="1" x14ac:dyDescent="0.15">
      <c r="A568" s="40">
        <v>2015</v>
      </c>
      <c r="B568" s="40">
        <v>38</v>
      </c>
      <c r="C568" s="40" t="s">
        <v>106</v>
      </c>
      <c r="D568" s="40" t="s">
        <v>71</v>
      </c>
      <c r="E568" s="40" t="s">
        <v>381</v>
      </c>
      <c r="F568" s="40" t="s">
        <v>382</v>
      </c>
      <c r="G568" s="40" t="s">
        <v>34</v>
      </c>
      <c r="H568" s="175" t="s">
        <v>386</v>
      </c>
      <c r="I568" s="175" t="s">
        <v>387</v>
      </c>
      <c r="J568" s="175" t="s">
        <v>388</v>
      </c>
      <c r="K568" s="175" t="s">
        <v>30</v>
      </c>
      <c r="L568" s="175" t="s">
        <v>19</v>
      </c>
      <c r="M568" s="175" t="s">
        <v>20</v>
      </c>
      <c r="N568" s="175" t="s">
        <v>32</v>
      </c>
      <c r="O568" s="175" t="s">
        <v>45</v>
      </c>
    </row>
    <row r="569" spans="1:15" ht="15" customHeight="1" x14ac:dyDescent="0.15">
      <c r="A569" s="40">
        <v>2015</v>
      </c>
      <c r="B569" s="40">
        <v>38</v>
      </c>
      <c r="C569" s="40" t="s">
        <v>106</v>
      </c>
      <c r="D569" s="40" t="s">
        <v>71</v>
      </c>
      <c r="E569" s="40" t="s">
        <v>381</v>
      </c>
      <c r="F569" s="40" t="s">
        <v>382</v>
      </c>
      <c r="G569" s="40" t="s">
        <v>44</v>
      </c>
      <c r="H569" s="175" t="s">
        <v>389</v>
      </c>
      <c r="I569" s="175" t="s">
        <v>390</v>
      </c>
      <c r="J569" s="175" t="s">
        <v>391</v>
      </c>
      <c r="K569" s="175" t="s">
        <v>30</v>
      </c>
      <c r="L569" s="175" t="s">
        <v>19</v>
      </c>
      <c r="M569" s="175" t="s">
        <v>20</v>
      </c>
      <c r="N569" s="175" t="s">
        <v>32</v>
      </c>
      <c r="O569" s="175" t="s">
        <v>45</v>
      </c>
    </row>
    <row r="570" spans="1:15" ht="15" customHeight="1" x14ac:dyDescent="0.15">
      <c r="A570" s="40">
        <v>2015</v>
      </c>
      <c r="B570" s="40">
        <v>38</v>
      </c>
      <c r="C570" s="40" t="s">
        <v>106</v>
      </c>
      <c r="D570" s="40" t="s">
        <v>71</v>
      </c>
      <c r="E570" s="40" t="s">
        <v>381</v>
      </c>
      <c r="F570" s="40" t="s">
        <v>382</v>
      </c>
      <c r="G570" s="40" t="s">
        <v>44</v>
      </c>
      <c r="H570" s="175" t="s">
        <v>392</v>
      </c>
      <c r="I570" s="175" t="s">
        <v>392</v>
      </c>
      <c r="J570" s="175" t="s">
        <v>393</v>
      </c>
      <c r="K570" s="175" t="s">
        <v>30</v>
      </c>
      <c r="L570" s="175" t="s">
        <v>19</v>
      </c>
      <c r="M570" s="175" t="s">
        <v>20</v>
      </c>
      <c r="N570" s="175" t="s">
        <v>32</v>
      </c>
      <c r="O570" s="175" t="s">
        <v>45</v>
      </c>
    </row>
    <row r="571" spans="1:15" ht="15" customHeight="1" x14ac:dyDescent="0.15">
      <c r="A571" s="40">
        <v>2015</v>
      </c>
      <c r="B571" s="40">
        <v>38</v>
      </c>
      <c r="C571" s="40" t="s">
        <v>106</v>
      </c>
      <c r="D571" s="40" t="s">
        <v>71</v>
      </c>
      <c r="E571" s="40" t="s">
        <v>394</v>
      </c>
      <c r="F571" s="40" t="s">
        <v>395</v>
      </c>
      <c r="G571" s="40" t="s">
        <v>3</v>
      </c>
      <c r="H571" s="175" t="s">
        <v>161</v>
      </c>
      <c r="I571" s="175" t="s">
        <v>162</v>
      </c>
      <c r="J571" s="175" t="s">
        <v>163</v>
      </c>
      <c r="K571" s="175" t="s">
        <v>30</v>
      </c>
      <c r="L571" s="175" t="s">
        <v>19</v>
      </c>
      <c r="M571" s="175" t="s">
        <v>25</v>
      </c>
      <c r="N571" s="175" t="s">
        <v>21</v>
      </c>
      <c r="O571" s="175" t="s">
        <v>22</v>
      </c>
    </row>
    <row r="572" spans="1:15" ht="15" customHeight="1" x14ac:dyDescent="0.15">
      <c r="A572" s="40">
        <v>2015</v>
      </c>
      <c r="B572" s="40">
        <v>38</v>
      </c>
      <c r="C572" s="40" t="s">
        <v>106</v>
      </c>
      <c r="D572" s="40" t="s">
        <v>71</v>
      </c>
      <c r="E572" s="40" t="s">
        <v>394</v>
      </c>
      <c r="F572" s="40" t="s">
        <v>395</v>
      </c>
      <c r="G572" s="40" t="s">
        <v>3</v>
      </c>
      <c r="H572" s="176" t="s">
        <v>16</v>
      </c>
      <c r="I572" s="176" t="s">
        <v>159</v>
      </c>
      <c r="J572" s="176" t="s">
        <v>160</v>
      </c>
      <c r="K572" s="176" t="s">
        <v>30</v>
      </c>
      <c r="L572" s="176" t="s">
        <v>19</v>
      </c>
      <c r="M572" s="176" t="s">
        <v>25</v>
      </c>
      <c r="N572" s="176" t="s">
        <v>21</v>
      </c>
      <c r="O572" s="176" t="s">
        <v>22</v>
      </c>
    </row>
    <row r="573" spans="1:15" ht="15" customHeight="1" x14ac:dyDescent="0.15">
      <c r="A573" s="40">
        <v>2015</v>
      </c>
      <c r="B573" s="40">
        <v>38</v>
      </c>
      <c r="C573" s="40" t="s">
        <v>106</v>
      </c>
      <c r="D573" s="40" t="s">
        <v>71</v>
      </c>
      <c r="E573" s="40" t="s">
        <v>394</v>
      </c>
      <c r="F573" s="40" t="s">
        <v>395</v>
      </c>
      <c r="G573" s="40" t="s">
        <v>26</v>
      </c>
      <c r="H573" s="175" t="s">
        <v>396</v>
      </c>
      <c r="I573" s="175" t="s">
        <v>397</v>
      </c>
      <c r="J573" s="175" t="s">
        <v>398</v>
      </c>
      <c r="K573" s="175" t="s">
        <v>30</v>
      </c>
      <c r="L573" s="175" t="s">
        <v>19</v>
      </c>
      <c r="M573" s="175" t="s">
        <v>25</v>
      </c>
      <c r="N573" s="175" t="s">
        <v>21</v>
      </c>
      <c r="O573" s="175" t="s">
        <v>22</v>
      </c>
    </row>
    <row r="574" spans="1:15" ht="15" customHeight="1" x14ac:dyDescent="0.15">
      <c r="A574" s="40">
        <v>2015</v>
      </c>
      <c r="B574" s="40">
        <v>38</v>
      </c>
      <c r="C574" s="40" t="s">
        <v>106</v>
      </c>
      <c r="D574" s="40" t="s">
        <v>71</v>
      </c>
      <c r="E574" s="40" t="s">
        <v>394</v>
      </c>
      <c r="F574" s="40" t="s">
        <v>395</v>
      </c>
      <c r="G574" s="40" t="s">
        <v>34</v>
      </c>
      <c r="H574" s="175" t="s">
        <v>399</v>
      </c>
      <c r="I574" s="175" t="s">
        <v>400</v>
      </c>
      <c r="J574" s="175" t="s">
        <v>401</v>
      </c>
      <c r="K574" s="175" t="s">
        <v>30</v>
      </c>
      <c r="L574" s="175" t="s">
        <v>19</v>
      </c>
      <c r="M574" s="175" t="s">
        <v>25</v>
      </c>
      <c r="N574" s="175" t="s">
        <v>21</v>
      </c>
      <c r="O574" s="175" t="s">
        <v>22</v>
      </c>
    </row>
    <row r="575" spans="1:15" ht="15" customHeight="1" x14ac:dyDescent="0.15">
      <c r="A575" s="40">
        <v>2015</v>
      </c>
      <c r="B575" s="40">
        <v>38</v>
      </c>
      <c r="C575" s="40" t="s">
        <v>106</v>
      </c>
      <c r="D575" s="40" t="s">
        <v>71</v>
      </c>
      <c r="E575" s="40" t="s">
        <v>394</v>
      </c>
      <c r="F575" s="40" t="s">
        <v>395</v>
      </c>
      <c r="G575" s="40" t="s">
        <v>44</v>
      </c>
      <c r="H575" s="175" t="s">
        <v>402</v>
      </c>
      <c r="I575" s="175" t="s">
        <v>403</v>
      </c>
      <c r="J575" s="175" t="s">
        <v>404</v>
      </c>
      <c r="K575" s="175" t="s">
        <v>30</v>
      </c>
      <c r="L575" s="175" t="s">
        <v>19</v>
      </c>
      <c r="M575" s="175" t="s">
        <v>20</v>
      </c>
      <c r="N575" s="175" t="s">
        <v>21</v>
      </c>
      <c r="O575" s="175" t="s">
        <v>22</v>
      </c>
    </row>
    <row r="576" spans="1:15" ht="15" customHeight="1" x14ac:dyDescent="0.15">
      <c r="A576" s="40">
        <v>2015</v>
      </c>
      <c r="B576" s="40">
        <v>38</v>
      </c>
      <c r="C576" s="40" t="s">
        <v>106</v>
      </c>
      <c r="D576" s="40" t="s">
        <v>71</v>
      </c>
      <c r="E576" s="40" t="s">
        <v>394</v>
      </c>
      <c r="F576" s="40" t="s">
        <v>395</v>
      </c>
      <c r="G576" s="40" t="s">
        <v>44</v>
      </c>
      <c r="H576" s="175" t="s">
        <v>405</v>
      </c>
      <c r="I576" s="175" t="s">
        <v>406</v>
      </c>
      <c r="J576" s="175" t="s">
        <v>407</v>
      </c>
      <c r="K576" s="175" t="s">
        <v>30</v>
      </c>
      <c r="L576" s="175" t="s">
        <v>19</v>
      </c>
      <c r="M576" s="175" t="s">
        <v>20</v>
      </c>
      <c r="N576" s="175" t="s">
        <v>200</v>
      </c>
      <c r="O576" s="175" t="s">
        <v>22</v>
      </c>
    </row>
    <row r="577" spans="1:15" ht="15" customHeight="1" x14ac:dyDescent="0.15">
      <c r="A577" s="40">
        <v>2015</v>
      </c>
      <c r="B577" s="40">
        <v>38</v>
      </c>
      <c r="C577" s="40" t="s">
        <v>106</v>
      </c>
      <c r="D577" s="40" t="s">
        <v>71</v>
      </c>
      <c r="E577" s="40" t="s">
        <v>394</v>
      </c>
      <c r="F577" s="40" t="s">
        <v>395</v>
      </c>
      <c r="G577" s="40" t="s">
        <v>44</v>
      </c>
      <c r="H577" s="175" t="s">
        <v>408</v>
      </c>
      <c r="I577" s="175" t="s">
        <v>409</v>
      </c>
      <c r="J577" s="175" t="s">
        <v>410</v>
      </c>
      <c r="K577" s="175" t="s">
        <v>30</v>
      </c>
      <c r="L577" s="175" t="s">
        <v>19</v>
      </c>
      <c r="M577" s="175" t="s">
        <v>20</v>
      </c>
      <c r="N577" s="175" t="s">
        <v>21</v>
      </c>
      <c r="O577" s="175" t="s">
        <v>22</v>
      </c>
    </row>
    <row r="578" spans="1:15" ht="15" customHeight="1" x14ac:dyDescent="0.15">
      <c r="A578" s="40">
        <v>2015</v>
      </c>
      <c r="B578" s="40">
        <v>38</v>
      </c>
      <c r="C578" s="40" t="s">
        <v>106</v>
      </c>
      <c r="D578" s="40" t="s">
        <v>71</v>
      </c>
      <c r="E578" s="40" t="s">
        <v>411</v>
      </c>
      <c r="F578" s="40" t="s">
        <v>412</v>
      </c>
      <c r="G578" s="40" t="s">
        <v>3</v>
      </c>
      <c r="H578" s="175" t="s">
        <v>161</v>
      </c>
      <c r="I578" s="175" t="s">
        <v>162</v>
      </c>
      <c r="J578" s="175" t="s">
        <v>163</v>
      </c>
      <c r="K578" s="175" t="s">
        <v>30</v>
      </c>
      <c r="L578" s="175" t="s">
        <v>19</v>
      </c>
      <c r="M578" s="175" t="s">
        <v>25</v>
      </c>
      <c r="N578" s="175" t="s">
        <v>21</v>
      </c>
      <c r="O578" s="175" t="s">
        <v>22</v>
      </c>
    </row>
    <row r="579" spans="1:15" ht="15" customHeight="1" x14ac:dyDescent="0.15">
      <c r="A579" s="40">
        <v>2015</v>
      </c>
      <c r="B579" s="40">
        <v>38</v>
      </c>
      <c r="C579" s="40" t="s">
        <v>106</v>
      </c>
      <c r="D579" s="40" t="s">
        <v>71</v>
      </c>
      <c r="E579" s="40" t="s">
        <v>411</v>
      </c>
      <c r="F579" s="40" t="s">
        <v>412</v>
      </c>
      <c r="G579" s="40" t="s">
        <v>3</v>
      </c>
      <c r="H579" s="176" t="s">
        <v>16</v>
      </c>
      <c r="I579" s="176" t="s">
        <v>159</v>
      </c>
      <c r="J579" s="176" t="s">
        <v>160</v>
      </c>
      <c r="K579" s="176" t="s">
        <v>30</v>
      </c>
      <c r="L579" s="176" t="s">
        <v>19</v>
      </c>
      <c r="M579" s="176" t="s">
        <v>25</v>
      </c>
      <c r="N579" s="176" t="s">
        <v>21</v>
      </c>
      <c r="O579" s="176" t="s">
        <v>22</v>
      </c>
    </row>
    <row r="580" spans="1:15" ht="15" customHeight="1" x14ac:dyDescent="0.15">
      <c r="A580" s="40">
        <v>2015</v>
      </c>
      <c r="B580" s="40">
        <v>38</v>
      </c>
      <c r="C580" s="40" t="s">
        <v>106</v>
      </c>
      <c r="D580" s="40" t="s">
        <v>71</v>
      </c>
      <c r="E580" s="40" t="s">
        <v>411</v>
      </c>
      <c r="F580" s="40" t="s">
        <v>412</v>
      </c>
      <c r="G580" s="40" t="s">
        <v>26</v>
      </c>
      <c r="H580" s="175" t="s">
        <v>413</v>
      </c>
      <c r="I580" s="175" t="s">
        <v>414</v>
      </c>
      <c r="J580" s="175" t="s">
        <v>206</v>
      </c>
      <c r="K580" s="175" t="s">
        <v>30</v>
      </c>
      <c r="L580" s="175" t="s">
        <v>19</v>
      </c>
      <c r="M580" s="175" t="s">
        <v>25</v>
      </c>
      <c r="N580" s="175" t="s">
        <v>21</v>
      </c>
      <c r="O580" s="175" t="s">
        <v>22</v>
      </c>
    </row>
    <row r="581" spans="1:15" ht="15" customHeight="1" x14ac:dyDescent="0.15">
      <c r="A581" s="40">
        <v>2015</v>
      </c>
      <c r="B581" s="40">
        <v>38</v>
      </c>
      <c r="C581" s="40" t="s">
        <v>106</v>
      </c>
      <c r="D581" s="40" t="s">
        <v>71</v>
      </c>
      <c r="E581" s="40" t="s">
        <v>411</v>
      </c>
      <c r="F581" s="40" t="s">
        <v>412</v>
      </c>
      <c r="G581" s="40" t="s">
        <v>34</v>
      </c>
      <c r="H581" s="175" t="s">
        <v>415</v>
      </c>
      <c r="I581" s="175" t="s">
        <v>416</v>
      </c>
      <c r="J581" s="175" t="s">
        <v>417</v>
      </c>
      <c r="K581" s="175" t="s">
        <v>30</v>
      </c>
      <c r="L581" s="175" t="s">
        <v>19</v>
      </c>
      <c r="M581" s="175" t="s">
        <v>25</v>
      </c>
      <c r="N581" s="175" t="s">
        <v>21</v>
      </c>
      <c r="O581" s="175" t="s">
        <v>22</v>
      </c>
    </row>
    <row r="582" spans="1:15" ht="15" customHeight="1" x14ac:dyDescent="0.15">
      <c r="A582" s="40">
        <v>2015</v>
      </c>
      <c r="B582" s="40">
        <v>38</v>
      </c>
      <c r="C582" s="40" t="s">
        <v>106</v>
      </c>
      <c r="D582" s="40" t="s">
        <v>71</v>
      </c>
      <c r="E582" s="40" t="s">
        <v>411</v>
      </c>
      <c r="F582" s="40" t="s">
        <v>412</v>
      </c>
      <c r="G582" s="40" t="s">
        <v>34</v>
      </c>
      <c r="H582" s="175" t="s">
        <v>418</v>
      </c>
      <c r="I582" s="175" t="s">
        <v>419</v>
      </c>
      <c r="J582" s="175" t="s">
        <v>420</v>
      </c>
      <c r="K582" s="175" t="s">
        <v>30</v>
      </c>
      <c r="L582" s="175" t="s">
        <v>19</v>
      </c>
      <c r="M582" s="175" t="s">
        <v>20</v>
      </c>
      <c r="N582" s="175" t="s">
        <v>21</v>
      </c>
      <c r="O582" s="175" t="s">
        <v>22</v>
      </c>
    </row>
    <row r="583" spans="1:15" ht="15" customHeight="1" x14ac:dyDescent="0.15">
      <c r="A583" s="40">
        <v>2015</v>
      </c>
      <c r="B583" s="40">
        <v>38</v>
      </c>
      <c r="C583" s="40" t="s">
        <v>106</v>
      </c>
      <c r="D583" s="40" t="s">
        <v>71</v>
      </c>
      <c r="E583" s="40" t="s">
        <v>411</v>
      </c>
      <c r="F583" s="40" t="s">
        <v>412</v>
      </c>
      <c r="G583" s="40" t="s">
        <v>44</v>
      </c>
      <c r="H583" s="175" t="s">
        <v>421</v>
      </c>
      <c r="I583" s="175" t="s">
        <v>422</v>
      </c>
      <c r="J583" s="175" t="s">
        <v>423</v>
      </c>
      <c r="K583" s="175" t="s">
        <v>30</v>
      </c>
      <c r="L583" s="175" t="s">
        <v>213</v>
      </c>
      <c r="M583" s="175" t="s">
        <v>20</v>
      </c>
      <c r="N583" s="175" t="s">
        <v>32</v>
      </c>
      <c r="O583" s="175" t="s">
        <v>22</v>
      </c>
    </row>
    <row r="584" spans="1:15" ht="15" customHeight="1" x14ac:dyDescent="0.15">
      <c r="A584" s="40">
        <v>2015</v>
      </c>
      <c r="B584" s="40">
        <v>38</v>
      </c>
      <c r="C584" s="40" t="s">
        <v>106</v>
      </c>
      <c r="D584" s="40" t="s">
        <v>71</v>
      </c>
      <c r="E584" s="40" t="s">
        <v>411</v>
      </c>
      <c r="F584" s="40" t="s">
        <v>412</v>
      </c>
      <c r="G584" s="40" t="s">
        <v>44</v>
      </c>
      <c r="H584" s="175" t="s">
        <v>424</v>
      </c>
      <c r="I584" s="175" t="s">
        <v>425</v>
      </c>
      <c r="J584" s="175" t="s">
        <v>426</v>
      </c>
      <c r="K584" s="175" t="s">
        <v>30</v>
      </c>
      <c r="L584" s="175" t="s">
        <v>427</v>
      </c>
      <c r="M584" s="175" t="s">
        <v>20</v>
      </c>
      <c r="N584" s="175" t="s">
        <v>21</v>
      </c>
      <c r="O584" s="175" t="s">
        <v>22</v>
      </c>
    </row>
    <row r="585" spans="1:15" ht="15" customHeight="1" x14ac:dyDescent="0.15">
      <c r="A585" s="40">
        <v>2015</v>
      </c>
      <c r="B585" s="40">
        <v>38</v>
      </c>
      <c r="C585" s="40" t="s">
        <v>106</v>
      </c>
      <c r="D585" s="40" t="s">
        <v>71</v>
      </c>
      <c r="E585" s="40" t="s">
        <v>428</v>
      </c>
      <c r="F585" s="40" t="s">
        <v>429</v>
      </c>
      <c r="G585" s="40" t="s">
        <v>3</v>
      </c>
      <c r="H585" s="175" t="s">
        <v>16</v>
      </c>
      <c r="I585" s="175" t="s">
        <v>159</v>
      </c>
      <c r="J585" s="175" t="s">
        <v>160</v>
      </c>
      <c r="K585" s="175" t="s">
        <v>30</v>
      </c>
      <c r="L585" s="175" t="s">
        <v>19</v>
      </c>
      <c r="M585" s="175" t="s">
        <v>25</v>
      </c>
      <c r="N585" s="175" t="s">
        <v>21</v>
      </c>
      <c r="O585" s="175" t="s">
        <v>22</v>
      </c>
    </row>
    <row r="586" spans="1:15" ht="15" customHeight="1" x14ac:dyDescent="0.15">
      <c r="A586" s="40">
        <v>2015</v>
      </c>
      <c r="B586" s="40">
        <v>38</v>
      </c>
      <c r="C586" s="40" t="s">
        <v>106</v>
      </c>
      <c r="D586" s="40" t="s">
        <v>71</v>
      </c>
      <c r="E586" s="40" t="s">
        <v>428</v>
      </c>
      <c r="F586" s="40" t="s">
        <v>429</v>
      </c>
      <c r="G586" s="40" t="s">
        <v>3</v>
      </c>
      <c r="H586" s="176" t="s">
        <v>161</v>
      </c>
      <c r="I586" s="176" t="s">
        <v>162</v>
      </c>
      <c r="J586" s="176" t="s">
        <v>163</v>
      </c>
      <c r="K586" s="176" t="s">
        <v>30</v>
      </c>
      <c r="L586" s="176" t="s">
        <v>19</v>
      </c>
      <c r="M586" s="176" t="s">
        <v>25</v>
      </c>
      <c r="N586" s="176" t="s">
        <v>21</v>
      </c>
      <c r="O586" s="176" t="s">
        <v>22</v>
      </c>
    </row>
    <row r="587" spans="1:15" ht="15" customHeight="1" x14ac:dyDescent="0.15">
      <c r="A587" s="40">
        <v>2015</v>
      </c>
      <c r="B587" s="40">
        <v>38</v>
      </c>
      <c r="C587" s="40" t="s">
        <v>106</v>
      </c>
      <c r="D587" s="40" t="s">
        <v>71</v>
      </c>
      <c r="E587" s="40" t="s">
        <v>428</v>
      </c>
      <c r="F587" s="40" t="s">
        <v>429</v>
      </c>
      <c r="G587" s="40" t="s">
        <v>26</v>
      </c>
      <c r="H587" s="175" t="s">
        <v>430</v>
      </c>
      <c r="I587" s="175" t="s">
        <v>431</v>
      </c>
      <c r="J587" s="175" t="s">
        <v>432</v>
      </c>
      <c r="K587" s="175" t="s">
        <v>30</v>
      </c>
      <c r="L587" s="175" t="s">
        <v>19</v>
      </c>
      <c r="M587" s="175" t="s">
        <v>25</v>
      </c>
      <c r="N587" s="175" t="s">
        <v>21</v>
      </c>
      <c r="O587" s="175" t="s">
        <v>22</v>
      </c>
    </row>
    <row r="588" spans="1:15" ht="15" customHeight="1" x14ac:dyDescent="0.15">
      <c r="A588" s="40">
        <v>2015</v>
      </c>
      <c r="B588" s="40">
        <v>38</v>
      </c>
      <c r="C588" s="40" t="s">
        <v>106</v>
      </c>
      <c r="D588" s="40" t="s">
        <v>71</v>
      </c>
      <c r="E588" s="40" t="s">
        <v>428</v>
      </c>
      <c r="F588" s="40" t="s">
        <v>429</v>
      </c>
      <c r="G588" s="40" t="s">
        <v>34</v>
      </c>
      <c r="H588" s="175" t="s">
        <v>433</v>
      </c>
      <c r="I588" s="175" t="s">
        <v>434</v>
      </c>
      <c r="J588" s="175" t="s">
        <v>435</v>
      </c>
      <c r="K588" s="175" t="s">
        <v>30</v>
      </c>
      <c r="L588" s="175" t="s">
        <v>19</v>
      </c>
      <c r="M588" s="175" t="s">
        <v>20</v>
      </c>
      <c r="N588" s="175" t="s">
        <v>32</v>
      </c>
      <c r="O588" s="175" t="s">
        <v>22</v>
      </c>
    </row>
    <row r="589" spans="1:15" ht="15" customHeight="1" x14ac:dyDescent="0.15">
      <c r="A589" s="40">
        <v>2015</v>
      </c>
      <c r="B589" s="40">
        <v>38</v>
      </c>
      <c r="C589" s="40" t="s">
        <v>106</v>
      </c>
      <c r="D589" s="40" t="s">
        <v>71</v>
      </c>
      <c r="E589" s="40" t="s">
        <v>428</v>
      </c>
      <c r="F589" s="40" t="s">
        <v>429</v>
      </c>
      <c r="G589" s="40" t="s">
        <v>44</v>
      </c>
      <c r="H589" s="175" t="s">
        <v>436</v>
      </c>
      <c r="I589" s="175" t="s">
        <v>437</v>
      </c>
      <c r="J589" s="175" t="s">
        <v>438</v>
      </c>
      <c r="K589" s="175" t="s">
        <v>30</v>
      </c>
      <c r="L589" s="175" t="s">
        <v>19</v>
      </c>
      <c r="M589" s="175" t="s">
        <v>20</v>
      </c>
      <c r="N589" s="175" t="s">
        <v>21</v>
      </c>
      <c r="O589" s="175" t="s">
        <v>37</v>
      </c>
    </row>
    <row r="590" spans="1:15" ht="15" customHeight="1" x14ac:dyDescent="0.15">
      <c r="A590" s="40">
        <v>2015</v>
      </c>
      <c r="B590" s="40">
        <v>38</v>
      </c>
      <c r="C590" s="40" t="s">
        <v>106</v>
      </c>
      <c r="D590" s="40" t="s">
        <v>71</v>
      </c>
      <c r="E590" s="40" t="s">
        <v>428</v>
      </c>
      <c r="F590" s="40" t="s">
        <v>429</v>
      </c>
      <c r="G590" s="40" t="s">
        <v>44</v>
      </c>
      <c r="H590" s="175" t="s">
        <v>439</v>
      </c>
      <c r="I590" s="175" t="s">
        <v>440</v>
      </c>
      <c r="J590" s="175" t="s">
        <v>441</v>
      </c>
      <c r="K590" s="175" t="s">
        <v>30</v>
      </c>
      <c r="L590" s="175" t="s">
        <v>19</v>
      </c>
      <c r="M590" s="175" t="s">
        <v>20</v>
      </c>
      <c r="N590" s="175" t="s">
        <v>21</v>
      </c>
      <c r="O590" s="175" t="s">
        <v>37</v>
      </c>
    </row>
    <row r="591" spans="1:15" ht="15" customHeight="1" x14ac:dyDescent="0.15">
      <c r="A591" s="40">
        <v>2015</v>
      </c>
      <c r="B591" s="40">
        <v>38</v>
      </c>
      <c r="C591" s="40" t="s">
        <v>106</v>
      </c>
      <c r="D591" s="40" t="s">
        <v>71</v>
      </c>
      <c r="E591" s="40" t="s">
        <v>442</v>
      </c>
      <c r="F591" s="40" t="s">
        <v>443</v>
      </c>
      <c r="G591" s="40" t="s">
        <v>3</v>
      </c>
      <c r="H591" s="175" t="s">
        <v>161</v>
      </c>
      <c r="I591" s="175" t="s">
        <v>162</v>
      </c>
      <c r="J591" s="175" t="s">
        <v>163</v>
      </c>
      <c r="K591" s="175" t="s">
        <v>30</v>
      </c>
      <c r="L591" s="175" t="s">
        <v>19</v>
      </c>
      <c r="M591" s="175" t="s">
        <v>25</v>
      </c>
      <c r="N591" s="175" t="s">
        <v>21</v>
      </c>
      <c r="O591" s="175" t="s">
        <v>22</v>
      </c>
    </row>
    <row r="592" spans="1:15" ht="15" customHeight="1" x14ac:dyDescent="0.15">
      <c r="A592" s="40">
        <v>2015</v>
      </c>
      <c r="B592" s="40">
        <v>38</v>
      </c>
      <c r="C592" s="40" t="s">
        <v>106</v>
      </c>
      <c r="D592" s="40" t="s">
        <v>71</v>
      </c>
      <c r="E592" s="40" t="s">
        <v>442</v>
      </c>
      <c r="F592" s="40" t="s">
        <v>443</v>
      </c>
      <c r="G592" s="40" t="s">
        <v>3</v>
      </c>
      <c r="H592" s="176" t="s">
        <v>16</v>
      </c>
      <c r="I592" s="176" t="s">
        <v>159</v>
      </c>
      <c r="J592" s="176" t="s">
        <v>160</v>
      </c>
      <c r="K592" s="176" t="s">
        <v>30</v>
      </c>
      <c r="L592" s="176" t="s">
        <v>19</v>
      </c>
      <c r="M592" s="176" t="s">
        <v>25</v>
      </c>
      <c r="N592" s="176" t="s">
        <v>21</v>
      </c>
      <c r="O592" s="176" t="s">
        <v>22</v>
      </c>
    </row>
    <row r="593" spans="1:15" ht="15" customHeight="1" x14ac:dyDescent="0.15">
      <c r="A593" s="40">
        <v>2015</v>
      </c>
      <c r="B593" s="40">
        <v>38</v>
      </c>
      <c r="C593" s="40" t="s">
        <v>106</v>
      </c>
      <c r="D593" s="40" t="s">
        <v>71</v>
      </c>
      <c r="E593" s="40" t="s">
        <v>442</v>
      </c>
      <c r="F593" s="40" t="s">
        <v>443</v>
      </c>
      <c r="G593" s="40" t="s">
        <v>26</v>
      </c>
      <c r="H593" s="175" t="s">
        <v>444</v>
      </c>
      <c r="I593" s="175" t="s">
        <v>445</v>
      </c>
      <c r="J593" s="175" t="s">
        <v>446</v>
      </c>
      <c r="K593" s="175" t="s">
        <v>30</v>
      </c>
      <c r="L593" s="175" t="s">
        <v>447</v>
      </c>
      <c r="M593" s="175" t="s">
        <v>25</v>
      </c>
      <c r="N593" s="175" t="s">
        <v>21</v>
      </c>
      <c r="O593" s="175" t="s">
        <v>22</v>
      </c>
    </row>
    <row r="594" spans="1:15" ht="15" customHeight="1" x14ac:dyDescent="0.15">
      <c r="A594" s="40">
        <v>2015</v>
      </c>
      <c r="B594" s="40">
        <v>38</v>
      </c>
      <c r="C594" s="40" t="s">
        <v>106</v>
      </c>
      <c r="D594" s="40" t="s">
        <v>71</v>
      </c>
      <c r="E594" s="40" t="s">
        <v>442</v>
      </c>
      <c r="F594" s="40" t="s">
        <v>443</v>
      </c>
      <c r="G594" s="40" t="s">
        <v>34</v>
      </c>
      <c r="H594" s="175" t="s">
        <v>448</v>
      </c>
      <c r="I594" s="175" t="s">
        <v>449</v>
      </c>
      <c r="J594" s="175" t="s">
        <v>450</v>
      </c>
      <c r="K594" s="175" t="s">
        <v>30</v>
      </c>
      <c r="L594" s="175" t="s">
        <v>19</v>
      </c>
      <c r="M594" s="175" t="s">
        <v>20</v>
      </c>
      <c r="N594" s="175" t="s">
        <v>32</v>
      </c>
      <c r="O594" s="175" t="s">
        <v>22</v>
      </c>
    </row>
    <row r="595" spans="1:15" ht="15" customHeight="1" x14ac:dyDescent="0.15">
      <c r="A595" s="40">
        <v>2015</v>
      </c>
      <c r="B595" s="40">
        <v>38</v>
      </c>
      <c r="C595" s="40" t="s">
        <v>106</v>
      </c>
      <c r="D595" s="40" t="s">
        <v>71</v>
      </c>
      <c r="E595" s="40" t="s">
        <v>442</v>
      </c>
      <c r="F595" s="40" t="s">
        <v>443</v>
      </c>
      <c r="G595" s="40" t="s">
        <v>44</v>
      </c>
      <c r="H595" s="175" t="s">
        <v>451</v>
      </c>
      <c r="I595" s="175" t="s">
        <v>452</v>
      </c>
      <c r="J595" s="175" t="s">
        <v>453</v>
      </c>
      <c r="K595" s="175" t="s">
        <v>30</v>
      </c>
      <c r="L595" s="175" t="s">
        <v>19</v>
      </c>
      <c r="M595" s="175" t="s">
        <v>20</v>
      </c>
      <c r="N595" s="175" t="s">
        <v>32</v>
      </c>
      <c r="O595" s="175" t="s">
        <v>22</v>
      </c>
    </row>
    <row r="596" spans="1:15" ht="15" customHeight="1" x14ac:dyDescent="0.15">
      <c r="A596" s="40">
        <v>2015</v>
      </c>
      <c r="B596" s="40">
        <v>38</v>
      </c>
      <c r="C596" s="40" t="s">
        <v>106</v>
      </c>
      <c r="D596" s="40" t="s">
        <v>71</v>
      </c>
      <c r="E596" s="40" t="s">
        <v>442</v>
      </c>
      <c r="F596" s="40" t="s">
        <v>443</v>
      </c>
      <c r="G596" s="40" t="s">
        <v>44</v>
      </c>
      <c r="H596" s="175" t="s">
        <v>454</v>
      </c>
      <c r="I596" s="175" t="s">
        <v>455</v>
      </c>
      <c r="J596" s="175" t="s">
        <v>456</v>
      </c>
      <c r="K596" s="175" t="s">
        <v>30</v>
      </c>
      <c r="L596" s="175" t="s">
        <v>19</v>
      </c>
      <c r="M596" s="175" t="s">
        <v>20</v>
      </c>
      <c r="N596" s="175" t="s">
        <v>32</v>
      </c>
      <c r="O596" s="175" t="s">
        <v>22</v>
      </c>
    </row>
    <row r="597" spans="1:15" ht="15" customHeight="1" x14ac:dyDescent="0.15">
      <c r="A597" s="40">
        <v>2015</v>
      </c>
      <c r="B597" s="40">
        <v>38</v>
      </c>
      <c r="C597" s="40" t="s">
        <v>106</v>
      </c>
      <c r="D597" s="40" t="s">
        <v>71</v>
      </c>
      <c r="E597" s="40" t="s">
        <v>442</v>
      </c>
      <c r="F597" s="40" t="s">
        <v>443</v>
      </c>
      <c r="G597" s="40" t="s">
        <v>44</v>
      </c>
      <c r="H597" s="175" t="s">
        <v>457</v>
      </c>
      <c r="I597" s="175" t="s">
        <v>458</v>
      </c>
      <c r="J597" s="175" t="s">
        <v>459</v>
      </c>
      <c r="K597" s="175" t="s">
        <v>30</v>
      </c>
      <c r="L597" s="175" t="s">
        <v>19</v>
      </c>
      <c r="M597" s="175" t="s">
        <v>20</v>
      </c>
      <c r="N597" s="175" t="s">
        <v>32</v>
      </c>
      <c r="O597" s="175" t="s">
        <v>22</v>
      </c>
    </row>
    <row r="598" spans="1:15" ht="15" customHeight="1" x14ac:dyDescent="0.15">
      <c r="A598" s="40">
        <v>2015</v>
      </c>
      <c r="B598" s="40">
        <v>38</v>
      </c>
      <c r="C598" s="40" t="s">
        <v>106</v>
      </c>
      <c r="D598" s="40" t="s">
        <v>71</v>
      </c>
      <c r="E598" s="40" t="s">
        <v>460</v>
      </c>
      <c r="F598" s="40" t="s">
        <v>461</v>
      </c>
      <c r="G598" s="40" t="s">
        <v>3</v>
      </c>
      <c r="H598" s="175" t="s">
        <v>161</v>
      </c>
      <c r="I598" s="175" t="s">
        <v>162</v>
      </c>
      <c r="J598" s="175" t="s">
        <v>163</v>
      </c>
      <c r="K598" s="175" t="s">
        <v>30</v>
      </c>
      <c r="L598" s="175" t="s">
        <v>19</v>
      </c>
      <c r="M598" s="175" t="s">
        <v>25</v>
      </c>
      <c r="N598" s="175" t="s">
        <v>21</v>
      </c>
      <c r="O598" s="175" t="s">
        <v>22</v>
      </c>
    </row>
    <row r="599" spans="1:15" ht="15" customHeight="1" x14ac:dyDescent="0.15">
      <c r="A599" s="40">
        <v>2015</v>
      </c>
      <c r="B599" s="40">
        <v>38</v>
      </c>
      <c r="C599" s="40" t="s">
        <v>106</v>
      </c>
      <c r="D599" s="40" t="s">
        <v>71</v>
      </c>
      <c r="E599" s="40" t="s">
        <v>460</v>
      </c>
      <c r="F599" s="40" t="s">
        <v>461</v>
      </c>
      <c r="G599" s="40" t="s">
        <v>3</v>
      </c>
      <c r="H599" s="176" t="s">
        <v>16</v>
      </c>
      <c r="I599" s="176" t="s">
        <v>159</v>
      </c>
      <c r="J599" s="176" t="s">
        <v>160</v>
      </c>
      <c r="K599" s="176" t="s">
        <v>30</v>
      </c>
      <c r="L599" s="176" t="s">
        <v>19</v>
      </c>
      <c r="M599" s="176" t="s">
        <v>25</v>
      </c>
      <c r="N599" s="176" t="s">
        <v>21</v>
      </c>
      <c r="O599" s="176" t="s">
        <v>22</v>
      </c>
    </row>
    <row r="600" spans="1:15" ht="15" customHeight="1" x14ac:dyDescent="0.15">
      <c r="A600" s="40">
        <v>2015</v>
      </c>
      <c r="B600" s="40">
        <v>38</v>
      </c>
      <c r="C600" s="40" t="s">
        <v>106</v>
      </c>
      <c r="D600" s="40" t="s">
        <v>71</v>
      </c>
      <c r="E600" s="40" t="s">
        <v>460</v>
      </c>
      <c r="F600" s="40" t="s">
        <v>461</v>
      </c>
      <c r="G600" s="40" t="s">
        <v>26</v>
      </c>
      <c r="H600" s="175" t="s">
        <v>462</v>
      </c>
      <c r="I600" s="175" t="s">
        <v>463</v>
      </c>
      <c r="J600" s="175" t="s">
        <v>464</v>
      </c>
      <c r="K600" s="175" t="s">
        <v>30</v>
      </c>
      <c r="L600" s="175" t="s">
        <v>19</v>
      </c>
      <c r="M600" s="175" t="s">
        <v>25</v>
      </c>
      <c r="N600" s="175" t="s">
        <v>21</v>
      </c>
      <c r="O600" s="175" t="s">
        <v>22</v>
      </c>
    </row>
    <row r="601" spans="1:15" ht="15" customHeight="1" x14ac:dyDescent="0.15">
      <c r="A601" s="40">
        <v>2015</v>
      </c>
      <c r="B601" s="40">
        <v>38</v>
      </c>
      <c r="C601" s="40" t="s">
        <v>106</v>
      </c>
      <c r="D601" s="40" t="s">
        <v>71</v>
      </c>
      <c r="E601" s="40" t="s">
        <v>460</v>
      </c>
      <c r="F601" s="40" t="s">
        <v>461</v>
      </c>
      <c r="G601" s="40" t="s">
        <v>26</v>
      </c>
      <c r="H601" s="175" t="s">
        <v>465</v>
      </c>
      <c r="I601" s="175" t="s">
        <v>466</v>
      </c>
      <c r="J601" s="175" t="s">
        <v>467</v>
      </c>
      <c r="K601" s="175" t="s">
        <v>30</v>
      </c>
      <c r="L601" s="175" t="s">
        <v>19</v>
      </c>
      <c r="M601" s="175" t="s">
        <v>25</v>
      </c>
      <c r="N601" s="175" t="s">
        <v>21</v>
      </c>
      <c r="O601" s="175" t="s">
        <v>22</v>
      </c>
    </row>
    <row r="602" spans="1:15" ht="15" customHeight="1" x14ac:dyDescent="0.15">
      <c r="A602" s="40">
        <v>2015</v>
      </c>
      <c r="B602" s="40">
        <v>38</v>
      </c>
      <c r="C602" s="40" t="s">
        <v>106</v>
      </c>
      <c r="D602" s="40" t="s">
        <v>71</v>
      </c>
      <c r="E602" s="40" t="s">
        <v>460</v>
      </c>
      <c r="F602" s="40" t="s">
        <v>461</v>
      </c>
      <c r="G602" s="40" t="s">
        <v>34</v>
      </c>
      <c r="H602" s="175" t="s">
        <v>468</v>
      </c>
      <c r="I602" s="175" t="s">
        <v>469</v>
      </c>
      <c r="J602" s="175" t="s">
        <v>470</v>
      </c>
      <c r="K602" s="175" t="s">
        <v>30</v>
      </c>
      <c r="L602" s="175" t="s">
        <v>19</v>
      </c>
      <c r="M602" s="175" t="s">
        <v>20</v>
      </c>
      <c r="N602" s="175" t="s">
        <v>32</v>
      </c>
      <c r="O602" s="175" t="s">
        <v>22</v>
      </c>
    </row>
    <row r="603" spans="1:15" ht="15" customHeight="1" x14ac:dyDescent="0.15">
      <c r="A603" s="40">
        <v>2015</v>
      </c>
      <c r="B603" s="40">
        <v>38</v>
      </c>
      <c r="C603" s="40" t="s">
        <v>106</v>
      </c>
      <c r="D603" s="40" t="s">
        <v>71</v>
      </c>
      <c r="E603" s="40" t="s">
        <v>460</v>
      </c>
      <c r="F603" s="40" t="s">
        <v>461</v>
      </c>
      <c r="G603" s="40" t="s">
        <v>34</v>
      </c>
      <c r="H603" s="175" t="s">
        <v>471</v>
      </c>
      <c r="I603" s="175" t="s">
        <v>472</v>
      </c>
      <c r="J603" s="175" t="s">
        <v>473</v>
      </c>
      <c r="K603" s="175" t="s">
        <v>30</v>
      </c>
      <c r="L603" s="175" t="s">
        <v>19</v>
      </c>
      <c r="M603" s="175" t="s">
        <v>20</v>
      </c>
      <c r="N603" s="175" t="s">
        <v>32</v>
      </c>
      <c r="O603" s="175" t="s">
        <v>22</v>
      </c>
    </row>
    <row r="604" spans="1:15" ht="15" customHeight="1" x14ac:dyDescent="0.15">
      <c r="A604" s="40">
        <v>2015</v>
      </c>
      <c r="B604" s="40">
        <v>38</v>
      </c>
      <c r="C604" s="40" t="s">
        <v>106</v>
      </c>
      <c r="D604" s="40" t="s">
        <v>71</v>
      </c>
      <c r="E604" s="40" t="s">
        <v>460</v>
      </c>
      <c r="F604" s="40" t="s">
        <v>461</v>
      </c>
      <c r="G604" s="40" t="s">
        <v>44</v>
      </c>
      <c r="H604" s="175" t="s">
        <v>474</v>
      </c>
      <c r="I604" s="175" t="s">
        <v>475</v>
      </c>
      <c r="J604" s="175" t="s">
        <v>476</v>
      </c>
      <c r="K604" s="175" t="s">
        <v>30</v>
      </c>
      <c r="L604" s="175" t="s">
        <v>19</v>
      </c>
      <c r="M604" s="175" t="s">
        <v>20</v>
      </c>
      <c r="N604" s="175" t="s">
        <v>32</v>
      </c>
      <c r="O604" s="175" t="s">
        <v>22</v>
      </c>
    </row>
    <row r="605" spans="1:15" ht="15" customHeight="1" x14ac:dyDescent="0.15">
      <c r="A605" s="40">
        <v>2015</v>
      </c>
      <c r="B605" s="40">
        <v>38</v>
      </c>
      <c r="C605" s="40" t="s">
        <v>106</v>
      </c>
      <c r="D605" s="40" t="s">
        <v>71</v>
      </c>
      <c r="E605" s="40" t="s">
        <v>460</v>
      </c>
      <c r="F605" s="40" t="s">
        <v>461</v>
      </c>
      <c r="G605" s="40" t="s">
        <v>44</v>
      </c>
      <c r="H605" s="175" t="s">
        <v>477</v>
      </c>
      <c r="I605" s="175" t="s">
        <v>478</v>
      </c>
      <c r="J605" s="175" t="s">
        <v>479</v>
      </c>
      <c r="K605" s="175" t="s">
        <v>30</v>
      </c>
      <c r="L605" s="175" t="s">
        <v>19</v>
      </c>
      <c r="M605" s="175" t="s">
        <v>20</v>
      </c>
      <c r="N605" s="175" t="s">
        <v>32</v>
      </c>
      <c r="O605" s="175" t="s">
        <v>22</v>
      </c>
    </row>
    <row r="606" spans="1:15" ht="15" customHeight="1" x14ac:dyDescent="0.15">
      <c r="A606" s="40">
        <v>2016</v>
      </c>
      <c r="B606" s="40">
        <v>38</v>
      </c>
      <c r="C606" s="40" t="s">
        <v>106</v>
      </c>
      <c r="D606" s="40" t="s">
        <v>71</v>
      </c>
      <c r="E606" s="40" t="s">
        <v>220</v>
      </c>
      <c r="F606" s="40" t="s">
        <v>480</v>
      </c>
      <c r="G606" s="40" t="s">
        <v>3</v>
      </c>
      <c r="H606" s="175" t="s">
        <v>16</v>
      </c>
      <c r="I606" s="175" t="s">
        <v>159</v>
      </c>
      <c r="J606" s="175" t="s">
        <v>160</v>
      </c>
      <c r="K606" s="175" t="s">
        <v>30</v>
      </c>
      <c r="L606" s="175" t="s">
        <v>19</v>
      </c>
      <c r="M606" s="175" t="s">
        <v>25</v>
      </c>
      <c r="N606" s="175" t="s">
        <v>21</v>
      </c>
      <c r="O606" s="175" t="s">
        <v>22</v>
      </c>
    </row>
    <row r="607" spans="1:15" ht="15" customHeight="1" x14ac:dyDescent="0.15">
      <c r="A607" s="40">
        <v>2016</v>
      </c>
      <c r="B607" s="40">
        <v>38</v>
      </c>
      <c r="C607" s="40" t="s">
        <v>106</v>
      </c>
      <c r="D607" s="40" t="s">
        <v>71</v>
      </c>
      <c r="E607" s="40" t="s">
        <v>220</v>
      </c>
      <c r="F607" s="40" t="s">
        <v>480</v>
      </c>
      <c r="G607" s="40" t="s">
        <v>3</v>
      </c>
      <c r="H607" s="176" t="s">
        <v>161</v>
      </c>
      <c r="I607" s="176" t="s">
        <v>162</v>
      </c>
      <c r="J607" s="176" t="s">
        <v>163</v>
      </c>
      <c r="K607" s="176" t="s">
        <v>30</v>
      </c>
      <c r="L607" s="176" t="s">
        <v>19</v>
      </c>
      <c r="M607" s="176" t="s">
        <v>25</v>
      </c>
      <c r="N607" s="176" t="s">
        <v>21</v>
      </c>
      <c r="O607" s="176" t="s">
        <v>22</v>
      </c>
    </row>
    <row r="608" spans="1:15" ht="15" customHeight="1" x14ac:dyDescent="0.15">
      <c r="A608" s="40">
        <v>2016</v>
      </c>
      <c r="B608" s="40">
        <v>38</v>
      </c>
      <c r="C608" s="40" t="s">
        <v>106</v>
      </c>
      <c r="D608" s="40" t="s">
        <v>71</v>
      </c>
      <c r="E608" s="40" t="s">
        <v>220</v>
      </c>
      <c r="F608" s="40" t="s">
        <v>480</v>
      </c>
      <c r="G608" s="40" t="s">
        <v>26</v>
      </c>
      <c r="H608" s="175" t="s">
        <v>481</v>
      </c>
      <c r="I608" s="175" t="s">
        <v>482</v>
      </c>
      <c r="J608" s="175" t="s">
        <v>483</v>
      </c>
      <c r="K608" s="175" t="s">
        <v>30</v>
      </c>
      <c r="L608" s="175" t="s">
        <v>354</v>
      </c>
      <c r="M608" s="175" t="s">
        <v>25</v>
      </c>
      <c r="N608" s="175" t="s">
        <v>21</v>
      </c>
      <c r="O608" s="175" t="s">
        <v>22</v>
      </c>
    </row>
    <row r="609" spans="1:15" ht="15" customHeight="1" x14ac:dyDescent="0.15">
      <c r="A609" s="40">
        <v>2016</v>
      </c>
      <c r="B609" s="40">
        <v>38</v>
      </c>
      <c r="C609" s="40" t="s">
        <v>106</v>
      </c>
      <c r="D609" s="40" t="s">
        <v>71</v>
      </c>
      <c r="E609" s="40" t="s">
        <v>220</v>
      </c>
      <c r="F609" s="40" t="s">
        <v>480</v>
      </c>
      <c r="G609" s="40" t="s">
        <v>34</v>
      </c>
      <c r="H609" s="175" t="s">
        <v>484</v>
      </c>
      <c r="I609" s="175" t="s">
        <v>485</v>
      </c>
      <c r="J609" s="175" t="s">
        <v>486</v>
      </c>
      <c r="K609" s="175" t="s">
        <v>30</v>
      </c>
      <c r="L609" s="175" t="s">
        <v>487</v>
      </c>
      <c r="M609" s="175" t="s">
        <v>25</v>
      </c>
      <c r="N609" s="175" t="s">
        <v>200</v>
      </c>
      <c r="O609" s="175" t="s">
        <v>22</v>
      </c>
    </row>
    <row r="610" spans="1:15" ht="15" customHeight="1" x14ac:dyDescent="0.15">
      <c r="A610" s="40">
        <v>2016</v>
      </c>
      <c r="B610" s="40">
        <v>38</v>
      </c>
      <c r="C610" s="40" t="s">
        <v>106</v>
      </c>
      <c r="D610" s="40" t="s">
        <v>71</v>
      </c>
      <c r="E610" s="40" t="s">
        <v>220</v>
      </c>
      <c r="F610" s="40" t="s">
        <v>480</v>
      </c>
      <c r="G610" s="40" t="s">
        <v>34</v>
      </c>
      <c r="H610" s="175" t="s">
        <v>488</v>
      </c>
      <c r="I610" s="175" t="s">
        <v>489</v>
      </c>
      <c r="J610" s="175" t="s">
        <v>490</v>
      </c>
      <c r="K610" s="175" t="s">
        <v>30</v>
      </c>
      <c r="L610" s="175" t="s">
        <v>487</v>
      </c>
      <c r="M610" s="175" t="s">
        <v>25</v>
      </c>
      <c r="N610" s="175" t="s">
        <v>21</v>
      </c>
      <c r="O610" s="175" t="s">
        <v>22</v>
      </c>
    </row>
    <row r="611" spans="1:15" ht="15" customHeight="1" x14ac:dyDescent="0.15">
      <c r="A611" s="40">
        <v>2016</v>
      </c>
      <c r="B611" s="40">
        <v>38</v>
      </c>
      <c r="C611" s="40" t="s">
        <v>106</v>
      </c>
      <c r="D611" s="40" t="s">
        <v>71</v>
      </c>
      <c r="E611" s="40" t="s">
        <v>220</v>
      </c>
      <c r="F611" s="40" t="s">
        <v>480</v>
      </c>
      <c r="G611" s="40" t="s">
        <v>34</v>
      </c>
      <c r="H611" s="176" t="s">
        <v>491</v>
      </c>
      <c r="I611" s="176" t="s">
        <v>492</v>
      </c>
      <c r="J611" s="176" t="s">
        <v>493</v>
      </c>
      <c r="K611" s="176" t="s">
        <v>30</v>
      </c>
      <c r="L611" s="176" t="s">
        <v>487</v>
      </c>
      <c r="M611" s="176" t="s">
        <v>25</v>
      </c>
      <c r="N611" s="176" t="s">
        <v>32</v>
      </c>
      <c r="O611" s="176" t="s">
        <v>22</v>
      </c>
    </row>
    <row r="612" spans="1:15" ht="15" customHeight="1" x14ac:dyDescent="0.15">
      <c r="A612" s="40">
        <v>2016</v>
      </c>
      <c r="B612" s="40">
        <v>38</v>
      </c>
      <c r="C612" s="40" t="s">
        <v>106</v>
      </c>
      <c r="D612" s="40" t="s">
        <v>71</v>
      </c>
      <c r="E612" s="40" t="s">
        <v>220</v>
      </c>
      <c r="F612" s="40" t="s">
        <v>480</v>
      </c>
      <c r="G612" s="40" t="s">
        <v>34</v>
      </c>
      <c r="H612" s="175" t="s">
        <v>494</v>
      </c>
      <c r="I612" s="175" t="s">
        <v>495</v>
      </c>
      <c r="J612" s="175" t="s">
        <v>496</v>
      </c>
      <c r="K612" s="175" t="s">
        <v>30</v>
      </c>
      <c r="L612" s="175" t="s">
        <v>487</v>
      </c>
      <c r="M612" s="175" t="s">
        <v>25</v>
      </c>
      <c r="N612" s="175" t="s">
        <v>200</v>
      </c>
      <c r="O612" s="175" t="s">
        <v>22</v>
      </c>
    </row>
    <row r="613" spans="1:15" ht="15" customHeight="1" x14ac:dyDescent="0.15">
      <c r="A613" s="40">
        <v>2016</v>
      </c>
      <c r="B613" s="40">
        <v>38</v>
      </c>
      <c r="C613" s="40" t="s">
        <v>106</v>
      </c>
      <c r="D613" s="40" t="s">
        <v>71</v>
      </c>
      <c r="E613" s="40" t="s">
        <v>220</v>
      </c>
      <c r="F613" s="40" t="s">
        <v>480</v>
      </c>
      <c r="G613" s="40" t="s">
        <v>34</v>
      </c>
      <c r="H613" s="175" t="s">
        <v>497</v>
      </c>
      <c r="I613" s="175" t="s">
        <v>498</v>
      </c>
      <c r="J613" s="175" t="s">
        <v>499</v>
      </c>
      <c r="K613" s="175" t="s">
        <v>30</v>
      </c>
      <c r="L613" s="175" t="s">
        <v>487</v>
      </c>
      <c r="M613" s="175" t="s">
        <v>25</v>
      </c>
      <c r="N613" s="175" t="s">
        <v>32</v>
      </c>
      <c r="O613" s="175" t="s">
        <v>22</v>
      </c>
    </row>
    <row r="614" spans="1:15" ht="15" customHeight="1" x14ac:dyDescent="0.15">
      <c r="A614" s="40">
        <v>2016</v>
      </c>
      <c r="B614" s="40">
        <v>38</v>
      </c>
      <c r="C614" s="40" t="s">
        <v>106</v>
      </c>
      <c r="D614" s="40" t="s">
        <v>71</v>
      </c>
      <c r="E614" s="40" t="s">
        <v>220</v>
      </c>
      <c r="F614" s="40" t="s">
        <v>480</v>
      </c>
      <c r="G614" s="40" t="s">
        <v>44</v>
      </c>
      <c r="H614" s="175" t="s">
        <v>500</v>
      </c>
      <c r="I614" s="175" t="s">
        <v>235</v>
      </c>
      <c r="J614" s="175" t="s">
        <v>501</v>
      </c>
      <c r="K614" s="175" t="s">
        <v>30</v>
      </c>
      <c r="L614" s="175" t="s">
        <v>19</v>
      </c>
      <c r="M614" s="175" t="s">
        <v>20</v>
      </c>
      <c r="N614" s="175" t="s">
        <v>32</v>
      </c>
      <c r="O614" s="175" t="s">
        <v>22</v>
      </c>
    </row>
    <row r="615" spans="1:15" ht="15" customHeight="1" x14ac:dyDescent="0.15">
      <c r="A615" s="40">
        <v>2016</v>
      </c>
      <c r="B615" s="40">
        <v>38</v>
      </c>
      <c r="C615" s="40" t="s">
        <v>106</v>
      </c>
      <c r="D615" s="40" t="s">
        <v>71</v>
      </c>
      <c r="E615" s="40" t="s">
        <v>220</v>
      </c>
      <c r="F615" s="40" t="s">
        <v>480</v>
      </c>
      <c r="G615" s="40" t="s">
        <v>44</v>
      </c>
      <c r="H615" s="175" t="s">
        <v>502</v>
      </c>
      <c r="I615" s="175" t="s">
        <v>503</v>
      </c>
      <c r="J615" s="175" t="s">
        <v>504</v>
      </c>
      <c r="K615" s="175" t="s">
        <v>30</v>
      </c>
      <c r="L615" s="175" t="s">
        <v>505</v>
      </c>
      <c r="M615" s="175" t="s">
        <v>20</v>
      </c>
      <c r="N615" s="175" t="s">
        <v>506</v>
      </c>
      <c r="O615" s="175" t="s">
        <v>22</v>
      </c>
    </row>
    <row r="616" spans="1:15" ht="15" customHeight="1" x14ac:dyDescent="0.15">
      <c r="A616" s="40">
        <v>2016</v>
      </c>
      <c r="B616" s="40">
        <v>38</v>
      </c>
      <c r="C616" s="40" t="s">
        <v>106</v>
      </c>
      <c r="D616" s="40" t="s">
        <v>71</v>
      </c>
      <c r="E616" s="40" t="s">
        <v>220</v>
      </c>
      <c r="F616" s="40" t="s">
        <v>480</v>
      </c>
      <c r="G616" s="40" t="s">
        <v>44</v>
      </c>
      <c r="H616" s="175" t="s">
        <v>507</v>
      </c>
      <c r="I616" s="175" t="s">
        <v>508</v>
      </c>
      <c r="J616" s="175" t="s">
        <v>509</v>
      </c>
      <c r="K616" s="175" t="s">
        <v>30</v>
      </c>
      <c r="L616" s="175" t="s">
        <v>19</v>
      </c>
      <c r="M616" s="175" t="s">
        <v>20</v>
      </c>
      <c r="N616" s="175" t="s">
        <v>32</v>
      </c>
      <c r="O616" s="175" t="s">
        <v>22</v>
      </c>
    </row>
    <row r="617" spans="1:15" ht="15" customHeight="1" x14ac:dyDescent="0.15">
      <c r="A617" s="40">
        <v>2016</v>
      </c>
      <c r="B617" s="40">
        <v>38</v>
      </c>
      <c r="C617" s="40" t="s">
        <v>106</v>
      </c>
      <c r="D617" s="40" t="s">
        <v>71</v>
      </c>
      <c r="E617" s="40" t="s">
        <v>220</v>
      </c>
      <c r="F617" s="40" t="s">
        <v>480</v>
      </c>
      <c r="G617" s="40" t="s">
        <v>44</v>
      </c>
      <c r="H617" s="175" t="s">
        <v>510</v>
      </c>
      <c r="I617" s="175" t="s">
        <v>511</v>
      </c>
      <c r="J617" s="175" t="s">
        <v>512</v>
      </c>
      <c r="K617" s="175" t="s">
        <v>30</v>
      </c>
      <c r="L617" s="175" t="s">
        <v>19</v>
      </c>
      <c r="M617" s="175" t="s">
        <v>20</v>
      </c>
      <c r="N617" s="175" t="s">
        <v>32</v>
      </c>
      <c r="O617" s="175" t="s">
        <v>22</v>
      </c>
    </row>
    <row r="618" spans="1:15" ht="15" customHeight="1" x14ac:dyDescent="0.15">
      <c r="A618" s="40">
        <v>2016</v>
      </c>
      <c r="B618" s="40">
        <v>38</v>
      </c>
      <c r="C618" s="40" t="s">
        <v>106</v>
      </c>
      <c r="D618" s="40" t="s">
        <v>71</v>
      </c>
      <c r="E618" s="40" t="s">
        <v>220</v>
      </c>
      <c r="F618" s="40" t="s">
        <v>480</v>
      </c>
      <c r="G618" s="40" t="s">
        <v>44</v>
      </c>
      <c r="H618" s="175" t="s">
        <v>513</v>
      </c>
      <c r="I618" s="175" t="s">
        <v>514</v>
      </c>
      <c r="J618" s="175" t="s">
        <v>515</v>
      </c>
      <c r="K618" s="175" t="s">
        <v>30</v>
      </c>
      <c r="L618" s="175" t="s">
        <v>199</v>
      </c>
      <c r="M618" s="175" t="s">
        <v>20</v>
      </c>
      <c r="N618" s="175" t="s">
        <v>21</v>
      </c>
      <c r="O618" s="175" t="s">
        <v>22</v>
      </c>
    </row>
    <row r="619" spans="1:15" ht="15" customHeight="1" x14ac:dyDescent="0.15">
      <c r="A619" s="40">
        <v>2016</v>
      </c>
      <c r="B619" s="40">
        <v>38</v>
      </c>
      <c r="C619" s="40" t="s">
        <v>106</v>
      </c>
      <c r="D619" s="40" t="s">
        <v>71</v>
      </c>
      <c r="E619" s="40" t="s">
        <v>220</v>
      </c>
      <c r="F619" s="40" t="s">
        <v>480</v>
      </c>
      <c r="G619" s="40" t="s">
        <v>44</v>
      </c>
      <c r="H619" s="175" t="s">
        <v>516</v>
      </c>
      <c r="I619" s="175" t="s">
        <v>205</v>
      </c>
      <c r="J619" s="175" t="s">
        <v>206</v>
      </c>
      <c r="K619" s="175" t="s">
        <v>30</v>
      </c>
      <c r="L619" s="175" t="s">
        <v>505</v>
      </c>
      <c r="M619" s="175" t="s">
        <v>20</v>
      </c>
      <c r="N619" s="175" t="s">
        <v>32</v>
      </c>
      <c r="O619" s="175" t="s">
        <v>22</v>
      </c>
    </row>
    <row r="620" spans="1:15" ht="15" customHeight="1" x14ac:dyDescent="0.15">
      <c r="A620" s="40">
        <v>2016</v>
      </c>
      <c r="B620" s="40">
        <v>38</v>
      </c>
      <c r="C620" s="40" t="s">
        <v>106</v>
      </c>
      <c r="D620" s="40" t="s">
        <v>71</v>
      </c>
      <c r="E620" s="40" t="s">
        <v>251</v>
      </c>
      <c r="F620" s="40" t="s">
        <v>517</v>
      </c>
      <c r="G620" s="40" t="s">
        <v>3</v>
      </c>
      <c r="H620" s="175" t="s">
        <v>16</v>
      </c>
      <c r="I620" s="175" t="s">
        <v>159</v>
      </c>
      <c r="J620" s="175" t="s">
        <v>160</v>
      </c>
      <c r="K620" s="175" t="s">
        <v>30</v>
      </c>
      <c r="L620" s="175" t="s">
        <v>19</v>
      </c>
      <c r="M620" s="175" t="s">
        <v>25</v>
      </c>
      <c r="N620" s="175" t="s">
        <v>21</v>
      </c>
      <c r="O620" s="175" t="s">
        <v>22</v>
      </c>
    </row>
    <row r="621" spans="1:15" ht="15" customHeight="1" x14ac:dyDescent="0.15">
      <c r="A621" s="40">
        <v>2016</v>
      </c>
      <c r="B621" s="40">
        <v>38</v>
      </c>
      <c r="C621" s="40" t="s">
        <v>106</v>
      </c>
      <c r="D621" s="40" t="s">
        <v>71</v>
      </c>
      <c r="E621" s="40" t="s">
        <v>251</v>
      </c>
      <c r="F621" s="40" t="s">
        <v>517</v>
      </c>
      <c r="G621" s="40" t="s">
        <v>3</v>
      </c>
      <c r="H621" s="176" t="s">
        <v>161</v>
      </c>
      <c r="I621" s="176" t="s">
        <v>162</v>
      </c>
      <c r="J621" s="176" t="s">
        <v>518</v>
      </c>
      <c r="K621" s="176" t="s">
        <v>30</v>
      </c>
      <c r="L621" s="176" t="s">
        <v>19</v>
      </c>
      <c r="M621" s="176" t="s">
        <v>25</v>
      </c>
      <c r="N621" s="176" t="s">
        <v>21</v>
      </c>
      <c r="O621" s="176" t="s">
        <v>22</v>
      </c>
    </row>
    <row r="622" spans="1:15" ht="15" customHeight="1" x14ac:dyDescent="0.15">
      <c r="A622" s="40">
        <v>2016</v>
      </c>
      <c r="B622" s="40">
        <v>38</v>
      </c>
      <c r="C622" s="40" t="s">
        <v>106</v>
      </c>
      <c r="D622" s="40" t="s">
        <v>71</v>
      </c>
      <c r="E622" s="40" t="s">
        <v>251</v>
      </c>
      <c r="F622" s="40" t="s">
        <v>517</v>
      </c>
      <c r="G622" s="40" t="s">
        <v>26</v>
      </c>
      <c r="H622" s="175" t="s">
        <v>519</v>
      </c>
      <c r="I622" s="175" t="s">
        <v>520</v>
      </c>
      <c r="J622" s="175" t="s">
        <v>521</v>
      </c>
      <c r="K622" s="175" t="s">
        <v>30</v>
      </c>
      <c r="L622" s="175" t="s">
        <v>19</v>
      </c>
      <c r="M622" s="175" t="s">
        <v>25</v>
      </c>
      <c r="N622" s="175" t="s">
        <v>21</v>
      </c>
      <c r="O622" s="175" t="s">
        <v>22</v>
      </c>
    </row>
    <row r="623" spans="1:15" ht="15" customHeight="1" x14ac:dyDescent="0.15">
      <c r="A623" s="40">
        <v>2016</v>
      </c>
      <c r="B623" s="40">
        <v>38</v>
      </c>
      <c r="C623" s="40" t="s">
        <v>106</v>
      </c>
      <c r="D623" s="40" t="s">
        <v>71</v>
      </c>
      <c r="E623" s="40" t="s">
        <v>251</v>
      </c>
      <c r="F623" s="40" t="s">
        <v>517</v>
      </c>
      <c r="G623" s="40" t="s">
        <v>34</v>
      </c>
      <c r="H623" s="175" t="s">
        <v>522</v>
      </c>
      <c r="I623" s="175" t="s">
        <v>523</v>
      </c>
      <c r="J623" s="175" t="s">
        <v>524</v>
      </c>
      <c r="K623" s="175" t="s">
        <v>30</v>
      </c>
      <c r="L623" s="175" t="s">
        <v>19</v>
      </c>
      <c r="M623" s="175" t="s">
        <v>25</v>
      </c>
      <c r="N623" s="175" t="s">
        <v>21</v>
      </c>
      <c r="O623" s="175" t="s">
        <v>37</v>
      </c>
    </row>
    <row r="624" spans="1:15" ht="15" customHeight="1" x14ac:dyDescent="0.15">
      <c r="A624" s="40">
        <v>2016</v>
      </c>
      <c r="B624" s="40">
        <v>38</v>
      </c>
      <c r="C624" s="40" t="s">
        <v>106</v>
      </c>
      <c r="D624" s="40" t="s">
        <v>71</v>
      </c>
      <c r="E624" s="40" t="s">
        <v>251</v>
      </c>
      <c r="F624" s="40" t="s">
        <v>517</v>
      </c>
      <c r="G624" s="40" t="s">
        <v>44</v>
      </c>
      <c r="H624" s="175" t="s">
        <v>525</v>
      </c>
      <c r="I624" s="175" t="s">
        <v>526</v>
      </c>
      <c r="J624" s="175" t="s">
        <v>527</v>
      </c>
      <c r="K624" s="175" t="s">
        <v>30</v>
      </c>
      <c r="L624" s="175" t="s">
        <v>19</v>
      </c>
      <c r="M624" s="175" t="s">
        <v>20</v>
      </c>
      <c r="N624" s="175" t="s">
        <v>21</v>
      </c>
      <c r="O624" s="175" t="s">
        <v>37</v>
      </c>
    </row>
    <row r="625" spans="1:15" ht="15" customHeight="1" x14ac:dyDescent="0.15">
      <c r="A625" s="40">
        <v>2016</v>
      </c>
      <c r="B625" s="40">
        <v>38</v>
      </c>
      <c r="C625" s="40" t="s">
        <v>106</v>
      </c>
      <c r="D625" s="40" t="s">
        <v>71</v>
      </c>
      <c r="E625" s="40" t="s">
        <v>251</v>
      </c>
      <c r="F625" s="40" t="s">
        <v>517</v>
      </c>
      <c r="G625" s="40" t="s">
        <v>44</v>
      </c>
      <c r="H625" s="175" t="s">
        <v>528</v>
      </c>
      <c r="I625" s="175" t="s">
        <v>529</v>
      </c>
      <c r="J625" s="175" t="s">
        <v>530</v>
      </c>
      <c r="K625" s="175" t="s">
        <v>30</v>
      </c>
      <c r="L625" s="175" t="s">
        <v>19</v>
      </c>
      <c r="M625" s="175" t="s">
        <v>20</v>
      </c>
      <c r="N625" s="175" t="s">
        <v>21</v>
      </c>
      <c r="O625" s="175" t="s">
        <v>37</v>
      </c>
    </row>
    <row r="626" spans="1:15" ht="15" customHeight="1" x14ac:dyDescent="0.15">
      <c r="A626" s="40">
        <v>2016</v>
      </c>
      <c r="B626" s="40">
        <v>38</v>
      </c>
      <c r="C626" s="40" t="s">
        <v>106</v>
      </c>
      <c r="D626" s="40" t="s">
        <v>71</v>
      </c>
      <c r="E626" s="40" t="s">
        <v>251</v>
      </c>
      <c r="F626" s="40" t="s">
        <v>517</v>
      </c>
      <c r="G626" s="40" t="s">
        <v>44</v>
      </c>
      <c r="H626" s="175" t="s">
        <v>531</v>
      </c>
      <c r="I626" s="175" t="s">
        <v>532</v>
      </c>
      <c r="J626" s="175" t="s">
        <v>533</v>
      </c>
      <c r="K626" s="175" t="s">
        <v>30</v>
      </c>
      <c r="L626" s="175" t="s">
        <v>19</v>
      </c>
      <c r="M626" s="175" t="s">
        <v>20</v>
      </c>
      <c r="N626" s="175" t="s">
        <v>21</v>
      </c>
      <c r="O626" s="175" t="s">
        <v>45</v>
      </c>
    </row>
    <row r="627" spans="1:15" ht="15" customHeight="1" x14ac:dyDescent="0.15">
      <c r="A627" s="40">
        <v>2016</v>
      </c>
      <c r="B627" s="40">
        <v>38</v>
      </c>
      <c r="C627" s="40" t="s">
        <v>106</v>
      </c>
      <c r="D627" s="40" t="s">
        <v>71</v>
      </c>
      <c r="E627" s="40" t="s">
        <v>280</v>
      </c>
      <c r="F627" s="40" t="s">
        <v>281</v>
      </c>
      <c r="G627" s="40" t="s">
        <v>3</v>
      </c>
      <c r="H627" s="175" t="s">
        <v>16</v>
      </c>
      <c r="I627" s="175" t="s">
        <v>159</v>
      </c>
      <c r="J627" s="175" t="s">
        <v>160</v>
      </c>
      <c r="K627" s="175" t="s">
        <v>30</v>
      </c>
      <c r="L627" s="175" t="s">
        <v>19</v>
      </c>
      <c r="M627" s="175" t="s">
        <v>25</v>
      </c>
      <c r="N627" s="175" t="s">
        <v>21</v>
      </c>
      <c r="O627" s="175" t="s">
        <v>22</v>
      </c>
    </row>
    <row r="628" spans="1:15" ht="15" customHeight="1" x14ac:dyDescent="0.15">
      <c r="A628" s="40">
        <v>2016</v>
      </c>
      <c r="B628" s="40">
        <v>38</v>
      </c>
      <c r="C628" s="40" t="s">
        <v>106</v>
      </c>
      <c r="D628" s="40" t="s">
        <v>71</v>
      </c>
      <c r="E628" s="40" t="s">
        <v>280</v>
      </c>
      <c r="F628" s="40" t="s">
        <v>281</v>
      </c>
      <c r="G628" s="40" t="s">
        <v>3</v>
      </c>
      <c r="H628" s="176" t="s">
        <v>161</v>
      </c>
      <c r="I628" s="176" t="s">
        <v>162</v>
      </c>
      <c r="J628" s="176" t="s">
        <v>534</v>
      </c>
      <c r="K628" s="176" t="s">
        <v>30</v>
      </c>
      <c r="L628" s="176" t="s">
        <v>19</v>
      </c>
      <c r="M628" s="176" t="s">
        <v>25</v>
      </c>
      <c r="N628" s="176" t="s">
        <v>21</v>
      </c>
      <c r="O628" s="176" t="s">
        <v>22</v>
      </c>
    </row>
    <row r="629" spans="1:15" ht="15" customHeight="1" x14ac:dyDescent="0.15">
      <c r="A629" s="40">
        <v>2016</v>
      </c>
      <c r="B629" s="40">
        <v>38</v>
      </c>
      <c r="C629" s="40" t="s">
        <v>106</v>
      </c>
      <c r="D629" s="40" t="s">
        <v>71</v>
      </c>
      <c r="E629" s="40" t="s">
        <v>280</v>
      </c>
      <c r="F629" s="40" t="s">
        <v>281</v>
      </c>
      <c r="G629" s="40" t="s">
        <v>26</v>
      </c>
      <c r="H629" s="175" t="s">
        <v>535</v>
      </c>
      <c r="I629" s="175" t="s">
        <v>536</v>
      </c>
      <c r="J629" s="175" t="s">
        <v>537</v>
      </c>
      <c r="K629" s="175" t="s">
        <v>30</v>
      </c>
      <c r="L629" s="175" t="s">
        <v>19</v>
      </c>
      <c r="M629" s="175" t="s">
        <v>25</v>
      </c>
      <c r="N629" s="175" t="s">
        <v>21</v>
      </c>
      <c r="O629" s="175" t="s">
        <v>22</v>
      </c>
    </row>
    <row r="630" spans="1:15" ht="15" customHeight="1" x14ac:dyDescent="0.15">
      <c r="A630" s="40">
        <v>2016</v>
      </c>
      <c r="B630" s="40">
        <v>38</v>
      </c>
      <c r="C630" s="40" t="s">
        <v>106</v>
      </c>
      <c r="D630" s="40" t="s">
        <v>71</v>
      </c>
      <c r="E630" s="40" t="s">
        <v>280</v>
      </c>
      <c r="F630" s="40" t="s">
        <v>281</v>
      </c>
      <c r="G630" s="40" t="s">
        <v>34</v>
      </c>
      <c r="H630" s="175" t="s">
        <v>538</v>
      </c>
      <c r="I630" s="175" t="s">
        <v>539</v>
      </c>
      <c r="J630" s="175" t="s">
        <v>540</v>
      </c>
      <c r="K630" s="175" t="s">
        <v>30</v>
      </c>
      <c r="L630" s="175" t="s">
        <v>19</v>
      </c>
      <c r="M630" s="175" t="s">
        <v>20</v>
      </c>
      <c r="N630" s="175" t="s">
        <v>21</v>
      </c>
      <c r="O630" s="175" t="s">
        <v>22</v>
      </c>
    </row>
    <row r="631" spans="1:15" ht="15" customHeight="1" x14ac:dyDescent="0.15">
      <c r="A631" s="40">
        <v>2016</v>
      </c>
      <c r="B631" s="40">
        <v>38</v>
      </c>
      <c r="C631" s="40" t="s">
        <v>106</v>
      </c>
      <c r="D631" s="40" t="s">
        <v>71</v>
      </c>
      <c r="E631" s="40" t="s">
        <v>280</v>
      </c>
      <c r="F631" s="40" t="s">
        <v>281</v>
      </c>
      <c r="G631" s="40" t="s">
        <v>34</v>
      </c>
      <c r="H631" s="176" t="s">
        <v>541</v>
      </c>
      <c r="I631" s="176" t="s">
        <v>542</v>
      </c>
      <c r="J631" s="176" t="s">
        <v>543</v>
      </c>
      <c r="K631" s="176" t="s">
        <v>30</v>
      </c>
      <c r="L631" s="176" t="s">
        <v>19</v>
      </c>
      <c r="M631" s="176" t="s">
        <v>20</v>
      </c>
      <c r="N631" s="176" t="s">
        <v>21</v>
      </c>
      <c r="O631" s="176" t="s">
        <v>22</v>
      </c>
    </row>
    <row r="632" spans="1:15" ht="15" customHeight="1" x14ac:dyDescent="0.15">
      <c r="A632" s="40">
        <v>2016</v>
      </c>
      <c r="B632" s="40">
        <v>38</v>
      </c>
      <c r="C632" s="40" t="s">
        <v>106</v>
      </c>
      <c r="D632" s="40" t="s">
        <v>71</v>
      </c>
      <c r="E632" s="40" t="s">
        <v>280</v>
      </c>
      <c r="F632" s="40" t="s">
        <v>281</v>
      </c>
      <c r="G632" s="40" t="s">
        <v>44</v>
      </c>
      <c r="H632" s="175" t="s">
        <v>544</v>
      </c>
      <c r="I632" s="175" t="s">
        <v>545</v>
      </c>
      <c r="J632" s="175" t="s">
        <v>546</v>
      </c>
      <c r="K632" s="175" t="s">
        <v>30</v>
      </c>
      <c r="L632" s="175" t="s">
        <v>19</v>
      </c>
      <c r="M632" s="175" t="s">
        <v>20</v>
      </c>
      <c r="N632" s="175" t="s">
        <v>506</v>
      </c>
      <c r="O632" s="175" t="s">
        <v>45</v>
      </c>
    </row>
    <row r="633" spans="1:15" ht="15" customHeight="1" x14ac:dyDescent="0.15">
      <c r="A633" s="40">
        <v>2016</v>
      </c>
      <c r="B633" s="40">
        <v>38</v>
      </c>
      <c r="C633" s="40" t="s">
        <v>106</v>
      </c>
      <c r="D633" s="40" t="s">
        <v>71</v>
      </c>
      <c r="E633" s="40" t="s">
        <v>280</v>
      </c>
      <c r="F633" s="40" t="s">
        <v>281</v>
      </c>
      <c r="G633" s="40" t="s">
        <v>44</v>
      </c>
      <c r="H633" s="175" t="s">
        <v>547</v>
      </c>
      <c r="I633" s="175" t="s">
        <v>548</v>
      </c>
      <c r="J633" s="175" t="s">
        <v>549</v>
      </c>
      <c r="K633" s="175" t="s">
        <v>30</v>
      </c>
      <c r="L633" s="175" t="s">
        <v>19</v>
      </c>
      <c r="M633" s="175" t="s">
        <v>20</v>
      </c>
      <c r="N633" s="175" t="s">
        <v>21</v>
      </c>
      <c r="O633" s="175" t="s">
        <v>45</v>
      </c>
    </row>
    <row r="634" spans="1:15" ht="15" customHeight="1" x14ac:dyDescent="0.15">
      <c r="A634" s="40">
        <v>2016</v>
      </c>
      <c r="B634" s="40">
        <v>38</v>
      </c>
      <c r="C634" s="40" t="s">
        <v>106</v>
      </c>
      <c r="D634" s="40" t="s">
        <v>71</v>
      </c>
      <c r="E634" s="40" t="s">
        <v>295</v>
      </c>
      <c r="F634" s="40" t="s">
        <v>550</v>
      </c>
      <c r="G634" s="40" t="s">
        <v>3</v>
      </c>
      <c r="H634" s="175" t="s">
        <v>161</v>
      </c>
      <c r="I634" s="175" t="s">
        <v>162</v>
      </c>
      <c r="J634" s="175" t="s">
        <v>163</v>
      </c>
      <c r="K634" s="175" t="s">
        <v>30</v>
      </c>
      <c r="L634" s="175" t="s">
        <v>19</v>
      </c>
      <c r="M634" s="175" t="s">
        <v>25</v>
      </c>
      <c r="N634" s="175" t="s">
        <v>21</v>
      </c>
      <c r="O634" s="175" t="s">
        <v>22</v>
      </c>
    </row>
    <row r="635" spans="1:15" ht="15" customHeight="1" x14ac:dyDescent="0.15">
      <c r="A635" s="40">
        <v>2016</v>
      </c>
      <c r="B635" s="40">
        <v>38</v>
      </c>
      <c r="C635" s="40" t="s">
        <v>106</v>
      </c>
      <c r="D635" s="40" t="s">
        <v>71</v>
      </c>
      <c r="E635" s="40" t="s">
        <v>295</v>
      </c>
      <c r="F635" s="40" t="s">
        <v>550</v>
      </c>
      <c r="G635" s="40" t="s">
        <v>3</v>
      </c>
      <c r="H635" s="176" t="s">
        <v>16</v>
      </c>
      <c r="I635" s="176" t="s">
        <v>159</v>
      </c>
      <c r="J635" s="176" t="s">
        <v>160</v>
      </c>
      <c r="K635" s="176" t="s">
        <v>30</v>
      </c>
      <c r="L635" s="176" t="s">
        <v>19</v>
      </c>
      <c r="M635" s="176" t="s">
        <v>25</v>
      </c>
      <c r="N635" s="176" t="s">
        <v>21</v>
      </c>
      <c r="O635" s="176" t="s">
        <v>22</v>
      </c>
    </row>
    <row r="636" spans="1:15" ht="15" customHeight="1" x14ac:dyDescent="0.15">
      <c r="A636" s="40">
        <v>2016</v>
      </c>
      <c r="B636" s="40">
        <v>38</v>
      </c>
      <c r="C636" s="40" t="s">
        <v>106</v>
      </c>
      <c r="D636" s="40" t="s">
        <v>71</v>
      </c>
      <c r="E636" s="40" t="s">
        <v>295</v>
      </c>
      <c r="F636" s="40" t="s">
        <v>550</v>
      </c>
      <c r="G636" s="40" t="s">
        <v>26</v>
      </c>
      <c r="H636" s="175" t="s">
        <v>297</v>
      </c>
      <c r="I636" s="175" t="s">
        <v>298</v>
      </c>
      <c r="J636" s="175" t="s">
        <v>551</v>
      </c>
      <c r="K636" s="175" t="s">
        <v>30</v>
      </c>
      <c r="L636" s="175" t="s">
        <v>19</v>
      </c>
      <c r="M636" s="175" t="s">
        <v>25</v>
      </c>
      <c r="N636" s="175" t="s">
        <v>21</v>
      </c>
      <c r="O636" s="175" t="s">
        <v>22</v>
      </c>
    </row>
    <row r="637" spans="1:15" ht="15" customHeight="1" x14ac:dyDescent="0.15">
      <c r="A637" s="40">
        <v>2016</v>
      </c>
      <c r="B637" s="40">
        <v>38</v>
      </c>
      <c r="C637" s="40" t="s">
        <v>106</v>
      </c>
      <c r="D637" s="40" t="s">
        <v>71</v>
      </c>
      <c r="E637" s="40" t="s">
        <v>295</v>
      </c>
      <c r="F637" s="40" t="s">
        <v>550</v>
      </c>
      <c r="G637" s="40" t="s">
        <v>34</v>
      </c>
      <c r="H637" s="175" t="s">
        <v>300</v>
      </c>
      <c r="I637" s="175" t="s">
        <v>552</v>
      </c>
      <c r="J637" s="175" t="s">
        <v>553</v>
      </c>
      <c r="K637" s="175" t="s">
        <v>30</v>
      </c>
      <c r="L637" s="175" t="s">
        <v>19</v>
      </c>
      <c r="M637" s="175" t="s">
        <v>25</v>
      </c>
      <c r="N637" s="175" t="s">
        <v>21</v>
      </c>
      <c r="O637" s="175" t="s">
        <v>22</v>
      </c>
    </row>
    <row r="638" spans="1:15" ht="15" customHeight="1" x14ac:dyDescent="0.15">
      <c r="A638" s="40">
        <v>2016</v>
      </c>
      <c r="B638" s="40">
        <v>38</v>
      </c>
      <c r="C638" s="40" t="s">
        <v>106</v>
      </c>
      <c r="D638" s="40" t="s">
        <v>71</v>
      </c>
      <c r="E638" s="40" t="s">
        <v>295</v>
      </c>
      <c r="F638" s="40" t="s">
        <v>550</v>
      </c>
      <c r="G638" s="40" t="s">
        <v>34</v>
      </c>
      <c r="H638" s="175" t="s">
        <v>554</v>
      </c>
      <c r="I638" s="175" t="s">
        <v>555</v>
      </c>
      <c r="J638" s="175" t="s">
        <v>556</v>
      </c>
      <c r="K638" s="175" t="s">
        <v>30</v>
      </c>
      <c r="L638" s="175" t="s">
        <v>19</v>
      </c>
      <c r="M638" s="175" t="s">
        <v>25</v>
      </c>
      <c r="N638" s="175" t="s">
        <v>21</v>
      </c>
      <c r="O638" s="175" t="s">
        <v>22</v>
      </c>
    </row>
    <row r="639" spans="1:15" ht="15" customHeight="1" x14ac:dyDescent="0.15">
      <c r="A639" s="40">
        <v>2016</v>
      </c>
      <c r="B639" s="40">
        <v>38</v>
      </c>
      <c r="C639" s="40" t="s">
        <v>106</v>
      </c>
      <c r="D639" s="40" t="s">
        <v>71</v>
      </c>
      <c r="E639" s="40" t="s">
        <v>295</v>
      </c>
      <c r="F639" s="40" t="s">
        <v>550</v>
      </c>
      <c r="G639" s="40" t="s">
        <v>34</v>
      </c>
      <c r="H639" s="175" t="s">
        <v>557</v>
      </c>
      <c r="I639" s="175" t="s">
        <v>558</v>
      </c>
      <c r="J639" s="175" t="s">
        <v>559</v>
      </c>
      <c r="K639" s="175" t="s">
        <v>30</v>
      </c>
      <c r="L639" s="175" t="s">
        <v>19</v>
      </c>
      <c r="M639" s="175" t="s">
        <v>25</v>
      </c>
      <c r="N639" s="175" t="s">
        <v>21</v>
      </c>
      <c r="O639" s="175" t="s">
        <v>22</v>
      </c>
    </row>
    <row r="640" spans="1:15" ht="15" customHeight="1" x14ac:dyDescent="0.15">
      <c r="A640" s="40">
        <v>2016</v>
      </c>
      <c r="B640" s="40">
        <v>38</v>
      </c>
      <c r="C640" s="40" t="s">
        <v>106</v>
      </c>
      <c r="D640" s="40" t="s">
        <v>71</v>
      </c>
      <c r="E640" s="40" t="s">
        <v>295</v>
      </c>
      <c r="F640" s="40" t="s">
        <v>550</v>
      </c>
      <c r="G640" s="40" t="s">
        <v>34</v>
      </c>
      <c r="H640" s="175" t="s">
        <v>41</v>
      </c>
      <c r="I640" s="175" t="s">
        <v>560</v>
      </c>
      <c r="J640" s="175" t="s">
        <v>43</v>
      </c>
      <c r="K640" s="175" t="s">
        <v>30</v>
      </c>
      <c r="L640" s="175" t="s">
        <v>19</v>
      </c>
      <c r="M640" s="175" t="s">
        <v>25</v>
      </c>
      <c r="N640" s="175" t="s">
        <v>21</v>
      </c>
      <c r="O640" s="175" t="s">
        <v>22</v>
      </c>
    </row>
    <row r="641" spans="1:15" ht="15" customHeight="1" x14ac:dyDescent="0.15">
      <c r="A641" s="40">
        <v>2016</v>
      </c>
      <c r="B641" s="40">
        <v>38</v>
      </c>
      <c r="C641" s="40" t="s">
        <v>106</v>
      </c>
      <c r="D641" s="40" t="s">
        <v>71</v>
      </c>
      <c r="E641" s="40" t="s">
        <v>295</v>
      </c>
      <c r="F641" s="40" t="s">
        <v>550</v>
      </c>
      <c r="G641" s="40" t="s">
        <v>44</v>
      </c>
      <c r="H641" s="175" t="s">
        <v>561</v>
      </c>
      <c r="I641" s="175" t="s">
        <v>562</v>
      </c>
      <c r="J641" s="175" t="s">
        <v>563</v>
      </c>
      <c r="K641" s="175" t="s">
        <v>30</v>
      </c>
      <c r="L641" s="175" t="s">
        <v>19</v>
      </c>
      <c r="M641" s="175" t="s">
        <v>20</v>
      </c>
      <c r="N641" s="175" t="s">
        <v>32</v>
      </c>
      <c r="O641" s="175" t="s">
        <v>45</v>
      </c>
    </row>
    <row r="642" spans="1:15" ht="15" customHeight="1" x14ac:dyDescent="0.15">
      <c r="A642" s="40">
        <v>2016</v>
      </c>
      <c r="B642" s="40">
        <v>38</v>
      </c>
      <c r="C642" s="40" t="s">
        <v>106</v>
      </c>
      <c r="D642" s="40" t="s">
        <v>71</v>
      </c>
      <c r="E642" s="40" t="s">
        <v>295</v>
      </c>
      <c r="F642" s="40" t="s">
        <v>550</v>
      </c>
      <c r="G642" s="40" t="s">
        <v>44</v>
      </c>
      <c r="H642" s="175" t="s">
        <v>564</v>
      </c>
      <c r="I642" s="175" t="s">
        <v>565</v>
      </c>
      <c r="J642" s="175" t="s">
        <v>566</v>
      </c>
      <c r="K642" s="175" t="s">
        <v>30</v>
      </c>
      <c r="L642" s="175" t="s">
        <v>19</v>
      </c>
      <c r="M642" s="175" t="s">
        <v>20</v>
      </c>
      <c r="N642" s="175" t="s">
        <v>21</v>
      </c>
      <c r="O642" s="175" t="s">
        <v>45</v>
      </c>
    </row>
    <row r="643" spans="1:15" ht="15" customHeight="1" x14ac:dyDescent="0.15">
      <c r="A643" s="40">
        <v>2016</v>
      </c>
      <c r="B643" s="40">
        <v>38</v>
      </c>
      <c r="C643" s="40" t="s">
        <v>106</v>
      </c>
      <c r="D643" s="40" t="s">
        <v>71</v>
      </c>
      <c r="E643" s="40" t="s">
        <v>295</v>
      </c>
      <c r="F643" s="40" t="s">
        <v>550</v>
      </c>
      <c r="G643" s="40" t="s">
        <v>44</v>
      </c>
      <c r="H643" s="175" t="s">
        <v>567</v>
      </c>
      <c r="I643" s="175" t="s">
        <v>568</v>
      </c>
      <c r="J643" s="175" t="s">
        <v>569</v>
      </c>
      <c r="K643" s="175" t="s">
        <v>30</v>
      </c>
      <c r="L643" s="175" t="s">
        <v>19</v>
      </c>
      <c r="M643" s="175" t="s">
        <v>20</v>
      </c>
      <c r="N643" s="175" t="s">
        <v>21</v>
      </c>
      <c r="O643" s="175" t="s">
        <v>37</v>
      </c>
    </row>
    <row r="644" spans="1:15" ht="15" customHeight="1" x14ac:dyDescent="0.15">
      <c r="A644" s="40">
        <v>2016</v>
      </c>
      <c r="B644" s="40">
        <v>38</v>
      </c>
      <c r="C644" s="40" t="s">
        <v>106</v>
      </c>
      <c r="D644" s="40" t="s">
        <v>71</v>
      </c>
      <c r="E644" s="40" t="s">
        <v>295</v>
      </c>
      <c r="F644" s="40" t="s">
        <v>550</v>
      </c>
      <c r="G644" s="40" t="s">
        <v>44</v>
      </c>
      <c r="H644" s="175" t="s">
        <v>570</v>
      </c>
      <c r="I644" s="175" t="s">
        <v>571</v>
      </c>
      <c r="J644" s="175" t="s">
        <v>572</v>
      </c>
      <c r="K644" s="175" t="s">
        <v>30</v>
      </c>
      <c r="L644" s="175" t="s">
        <v>487</v>
      </c>
      <c r="M644" s="175" t="s">
        <v>20</v>
      </c>
      <c r="N644" s="175" t="s">
        <v>32</v>
      </c>
      <c r="O644" s="175" t="s">
        <v>22</v>
      </c>
    </row>
    <row r="645" spans="1:15" ht="15" customHeight="1" x14ac:dyDescent="0.15">
      <c r="A645" s="40">
        <v>2016</v>
      </c>
      <c r="B645" s="40">
        <v>38</v>
      </c>
      <c r="C645" s="40" t="s">
        <v>106</v>
      </c>
      <c r="D645" s="40" t="s">
        <v>71</v>
      </c>
      <c r="E645" s="40" t="s">
        <v>325</v>
      </c>
      <c r="F645" s="40" t="s">
        <v>112</v>
      </c>
      <c r="G645" s="40" t="s">
        <v>3</v>
      </c>
      <c r="H645" s="175" t="s">
        <v>16</v>
      </c>
      <c r="I645" s="175" t="s">
        <v>159</v>
      </c>
      <c r="J645" s="175" t="s">
        <v>160</v>
      </c>
      <c r="K645" s="175" t="s">
        <v>30</v>
      </c>
      <c r="L645" s="175" t="s">
        <v>19</v>
      </c>
      <c r="M645" s="175" t="s">
        <v>25</v>
      </c>
      <c r="N645" s="175" t="s">
        <v>21</v>
      </c>
      <c r="O645" s="175" t="s">
        <v>22</v>
      </c>
    </row>
    <row r="646" spans="1:15" ht="15" customHeight="1" x14ac:dyDescent="0.15">
      <c r="A646" s="40">
        <v>2016</v>
      </c>
      <c r="B646" s="40">
        <v>38</v>
      </c>
      <c r="C646" s="40" t="s">
        <v>106</v>
      </c>
      <c r="D646" s="40" t="s">
        <v>71</v>
      </c>
      <c r="E646" s="40" t="s">
        <v>325</v>
      </c>
      <c r="F646" s="40" t="s">
        <v>112</v>
      </c>
      <c r="G646" s="40" t="s">
        <v>26</v>
      </c>
      <c r="H646" s="175" t="s">
        <v>573</v>
      </c>
      <c r="I646" s="175" t="s">
        <v>574</v>
      </c>
      <c r="J646" s="175" t="s">
        <v>575</v>
      </c>
      <c r="K646" s="175" t="s">
        <v>30</v>
      </c>
      <c r="L646" s="175" t="s">
        <v>19</v>
      </c>
      <c r="M646" s="175" t="s">
        <v>25</v>
      </c>
      <c r="N646" s="175" t="s">
        <v>21</v>
      </c>
      <c r="O646" s="175" t="s">
        <v>37</v>
      </c>
    </row>
    <row r="647" spans="1:15" ht="15" customHeight="1" x14ac:dyDescent="0.15">
      <c r="A647" s="40">
        <v>2016</v>
      </c>
      <c r="B647" s="40">
        <v>38</v>
      </c>
      <c r="C647" s="40" t="s">
        <v>106</v>
      </c>
      <c r="D647" s="40" t="s">
        <v>71</v>
      </c>
      <c r="E647" s="40" t="s">
        <v>325</v>
      </c>
      <c r="F647" s="40" t="s">
        <v>112</v>
      </c>
      <c r="G647" s="40" t="s">
        <v>26</v>
      </c>
      <c r="H647" s="176" t="s">
        <v>576</v>
      </c>
      <c r="I647" s="176" t="s">
        <v>577</v>
      </c>
      <c r="J647" s="176" t="s">
        <v>578</v>
      </c>
      <c r="K647" s="176" t="s">
        <v>30</v>
      </c>
      <c r="L647" s="176" t="s">
        <v>354</v>
      </c>
      <c r="M647" s="176" t="s">
        <v>25</v>
      </c>
      <c r="N647" s="176" t="s">
        <v>21</v>
      </c>
      <c r="O647" s="176" t="s">
        <v>37</v>
      </c>
    </row>
    <row r="648" spans="1:15" ht="15" customHeight="1" x14ac:dyDescent="0.15">
      <c r="A648" s="40">
        <v>2016</v>
      </c>
      <c r="B648" s="40">
        <v>38</v>
      </c>
      <c r="C648" s="40" t="s">
        <v>106</v>
      </c>
      <c r="D648" s="40" t="s">
        <v>71</v>
      </c>
      <c r="E648" s="40" t="s">
        <v>325</v>
      </c>
      <c r="F648" s="40" t="s">
        <v>112</v>
      </c>
      <c r="G648" s="40" t="s">
        <v>34</v>
      </c>
      <c r="H648" s="175" t="s">
        <v>579</v>
      </c>
      <c r="I648" s="175" t="s">
        <v>580</v>
      </c>
      <c r="J648" s="175" t="s">
        <v>581</v>
      </c>
      <c r="K648" s="175" t="s">
        <v>30</v>
      </c>
      <c r="L648" s="175" t="s">
        <v>354</v>
      </c>
      <c r="M648" s="175" t="s">
        <v>25</v>
      </c>
      <c r="N648" s="175" t="s">
        <v>200</v>
      </c>
      <c r="O648" s="175" t="s">
        <v>37</v>
      </c>
    </row>
    <row r="649" spans="1:15" ht="15" customHeight="1" x14ac:dyDescent="0.15">
      <c r="A649" s="40">
        <v>2016</v>
      </c>
      <c r="B649" s="40">
        <v>38</v>
      </c>
      <c r="C649" s="40" t="s">
        <v>106</v>
      </c>
      <c r="D649" s="40" t="s">
        <v>71</v>
      </c>
      <c r="E649" s="40" t="s">
        <v>325</v>
      </c>
      <c r="F649" s="40" t="s">
        <v>112</v>
      </c>
      <c r="G649" s="40" t="s">
        <v>34</v>
      </c>
      <c r="H649" s="175" t="s">
        <v>582</v>
      </c>
      <c r="I649" s="175" t="s">
        <v>583</v>
      </c>
      <c r="J649" s="175" t="s">
        <v>584</v>
      </c>
      <c r="K649" s="175" t="s">
        <v>30</v>
      </c>
      <c r="L649" s="175" t="s">
        <v>354</v>
      </c>
      <c r="M649" s="175" t="s">
        <v>25</v>
      </c>
      <c r="N649" s="175" t="s">
        <v>200</v>
      </c>
      <c r="O649" s="175" t="s">
        <v>37</v>
      </c>
    </row>
    <row r="650" spans="1:15" ht="15" customHeight="1" x14ac:dyDescent="0.15">
      <c r="A650" s="40">
        <v>2016</v>
      </c>
      <c r="B650" s="40">
        <v>38</v>
      </c>
      <c r="C650" s="40" t="s">
        <v>106</v>
      </c>
      <c r="D650" s="40" t="s">
        <v>71</v>
      </c>
      <c r="E650" s="40" t="s">
        <v>325</v>
      </c>
      <c r="F650" s="40" t="s">
        <v>112</v>
      </c>
      <c r="G650" s="40" t="s">
        <v>34</v>
      </c>
      <c r="H650" s="175" t="s">
        <v>585</v>
      </c>
      <c r="I650" s="175" t="s">
        <v>586</v>
      </c>
      <c r="J650" s="175" t="s">
        <v>587</v>
      </c>
      <c r="K650" s="175" t="s">
        <v>30</v>
      </c>
      <c r="L650" s="175" t="s">
        <v>19</v>
      </c>
      <c r="M650" s="175" t="s">
        <v>25</v>
      </c>
      <c r="N650" s="175" t="s">
        <v>21</v>
      </c>
      <c r="O650" s="175" t="s">
        <v>45</v>
      </c>
    </row>
    <row r="651" spans="1:15" ht="15" customHeight="1" x14ac:dyDescent="0.15">
      <c r="A651" s="40">
        <v>2016</v>
      </c>
      <c r="B651" s="40">
        <v>38</v>
      </c>
      <c r="C651" s="40" t="s">
        <v>106</v>
      </c>
      <c r="D651" s="40" t="s">
        <v>71</v>
      </c>
      <c r="E651" s="40" t="s">
        <v>325</v>
      </c>
      <c r="F651" s="40" t="s">
        <v>112</v>
      </c>
      <c r="G651" s="40" t="s">
        <v>34</v>
      </c>
      <c r="H651" s="175" t="s">
        <v>588</v>
      </c>
      <c r="I651" s="175" t="s">
        <v>589</v>
      </c>
      <c r="J651" s="175" t="s">
        <v>590</v>
      </c>
      <c r="K651" s="175" t="s">
        <v>30</v>
      </c>
      <c r="L651" s="175" t="s">
        <v>19</v>
      </c>
      <c r="M651" s="175" t="s">
        <v>25</v>
      </c>
      <c r="N651" s="175" t="s">
        <v>21</v>
      </c>
      <c r="O651" s="175" t="s">
        <v>45</v>
      </c>
    </row>
    <row r="652" spans="1:15" ht="15" customHeight="1" x14ac:dyDescent="0.15">
      <c r="A652" s="40">
        <v>2016</v>
      </c>
      <c r="B652" s="40">
        <v>38</v>
      </c>
      <c r="C652" s="40" t="s">
        <v>106</v>
      </c>
      <c r="D652" s="40" t="s">
        <v>71</v>
      </c>
      <c r="E652" s="40" t="s">
        <v>325</v>
      </c>
      <c r="F652" s="40" t="s">
        <v>112</v>
      </c>
      <c r="G652" s="40" t="s">
        <v>34</v>
      </c>
      <c r="H652" s="175" t="s">
        <v>591</v>
      </c>
      <c r="I652" s="175" t="s">
        <v>592</v>
      </c>
      <c r="J652" s="175" t="s">
        <v>593</v>
      </c>
      <c r="K652" s="175" t="s">
        <v>30</v>
      </c>
      <c r="L652" s="175" t="s">
        <v>354</v>
      </c>
      <c r="M652" s="175" t="s">
        <v>25</v>
      </c>
      <c r="N652" s="175" t="s">
        <v>21</v>
      </c>
      <c r="O652" s="175" t="s">
        <v>37</v>
      </c>
    </row>
    <row r="653" spans="1:15" ht="15" customHeight="1" x14ac:dyDescent="0.15">
      <c r="A653" s="40">
        <v>2016</v>
      </c>
      <c r="B653" s="40">
        <v>38</v>
      </c>
      <c r="C653" s="40" t="s">
        <v>106</v>
      </c>
      <c r="D653" s="40" t="s">
        <v>71</v>
      </c>
      <c r="E653" s="40" t="s">
        <v>325</v>
      </c>
      <c r="F653" s="40" t="s">
        <v>112</v>
      </c>
      <c r="G653" s="40" t="s">
        <v>44</v>
      </c>
      <c r="H653" s="175" t="s">
        <v>594</v>
      </c>
      <c r="I653" s="175" t="s">
        <v>595</v>
      </c>
      <c r="J653" s="175" t="s">
        <v>596</v>
      </c>
      <c r="K653" s="175" t="s">
        <v>30</v>
      </c>
      <c r="L653" s="175" t="s">
        <v>19</v>
      </c>
      <c r="M653" s="175" t="s">
        <v>20</v>
      </c>
      <c r="N653" s="175" t="s">
        <v>21</v>
      </c>
      <c r="O653" s="175" t="s">
        <v>45</v>
      </c>
    </row>
    <row r="654" spans="1:15" ht="15" customHeight="1" x14ac:dyDescent="0.15">
      <c r="A654" s="40">
        <v>2016</v>
      </c>
      <c r="B654" s="40">
        <v>38</v>
      </c>
      <c r="C654" s="40" t="s">
        <v>106</v>
      </c>
      <c r="D654" s="40" t="s">
        <v>71</v>
      </c>
      <c r="E654" s="40" t="s">
        <v>325</v>
      </c>
      <c r="F654" s="40" t="s">
        <v>112</v>
      </c>
      <c r="G654" s="40" t="s">
        <v>44</v>
      </c>
      <c r="H654" s="175" t="s">
        <v>531</v>
      </c>
      <c r="I654" s="175" t="s">
        <v>597</v>
      </c>
      <c r="J654" s="175" t="s">
        <v>598</v>
      </c>
      <c r="K654" s="175" t="s">
        <v>30</v>
      </c>
      <c r="L654" s="175" t="s">
        <v>19</v>
      </c>
      <c r="M654" s="175" t="s">
        <v>20</v>
      </c>
      <c r="N654" s="175" t="s">
        <v>32</v>
      </c>
      <c r="O654" s="175" t="s">
        <v>45</v>
      </c>
    </row>
    <row r="655" spans="1:15" ht="15" customHeight="1" x14ac:dyDescent="0.15">
      <c r="A655" s="40">
        <v>2016</v>
      </c>
      <c r="B655" s="40">
        <v>38</v>
      </c>
      <c r="C655" s="40" t="s">
        <v>106</v>
      </c>
      <c r="D655" s="40" t="s">
        <v>71</v>
      </c>
      <c r="E655" s="40" t="s">
        <v>325</v>
      </c>
      <c r="F655" s="40" t="s">
        <v>112</v>
      </c>
      <c r="G655" s="40" t="s">
        <v>44</v>
      </c>
      <c r="H655" s="175" t="s">
        <v>599</v>
      </c>
      <c r="I655" s="175" t="s">
        <v>600</v>
      </c>
      <c r="J655" s="175" t="s">
        <v>601</v>
      </c>
      <c r="K655" s="175" t="s">
        <v>30</v>
      </c>
      <c r="L655" s="175" t="s">
        <v>19</v>
      </c>
      <c r="M655" s="175" t="s">
        <v>20</v>
      </c>
      <c r="N655" s="175" t="s">
        <v>32</v>
      </c>
      <c r="O655" s="175" t="s">
        <v>45</v>
      </c>
    </row>
    <row r="656" spans="1:15" ht="15" customHeight="1" x14ac:dyDescent="0.15">
      <c r="A656" s="40">
        <v>2016</v>
      </c>
      <c r="B656" s="40">
        <v>38</v>
      </c>
      <c r="C656" s="40" t="s">
        <v>106</v>
      </c>
      <c r="D656" s="40" t="s">
        <v>71</v>
      </c>
      <c r="E656" s="40" t="s">
        <v>325</v>
      </c>
      <c r="F656" s="40" t="s">
        <v>112</v>
      </c>
      <c r="G656" s="40" t="s">
        <v>44</v>
      </c>
      <c r="H656" s="175" t="s">
        <v>602</v>
      </c>
      <c r="I656" s="175" t="s">
        <v>603</v>
      </c>
      <c r="J656" s="175" t="s">
        <v>604</v>
      </c>
      <c r="K656" s="175" t="s">
        <v>30</v>
      </c>
      <c r="L656" s="175" t="s">
        <v>19</v>
      </c>
      <c r="M656" s="175" t="s">
        <v>20</v>
      </c>
      <c r="N656" s="175" t="s">
        <v>32</v>
      </c>
      <c r="O656" s="175" t="s">
        <v>37</v>
      </c>
    </row>
    <row r="657" spans="1:15" ht="15" customHeight="1" x14ac:dyDescent="0.15">
      <c r="A657" s="40">
        <v>2016</v>
      </c>
      <c r="B657" s="40">
        <v>38</v>
      </c>
      <c r="C657" s="40" t="s">
        <v>106</v>
      </c>
      <c r="D657" s="40" t="s">
        <v>71</v>
      </c>
      <c r="E657" s="40" t="s">
        <v>325</v>
      </c>
      <c r="F657" s="40" t="s">
        <v>112</v>
      </c>
      <c r="G657" s="40" t="s">
        <v>44</v>
      </c>
      <c r="H657" s="175" t="s">
        <v>605</v>
      </c>
      <c r="I657" s="175" t="s">
        <v>606</v>
      </c>
      <c r="J657" s="175" t="s">
        <v>607</v>
      </c>
      <c r="K657" s="175" t="s">
        <v>30</v>
      </c>
      <c r="L657" s="175" t="s">
        <v>19</v>
      </c>
      <c r="M657" s="175" t="s">
        <v>20</v>
      </c>
      <c r="N657" s="175" t="s">
        <v>21</v>
      </c>
      <c r="O657" s="175" t="s">
        <v>45</v>
      </c>
    </row>
    <row r="658" spans="1:15" ht="15" customHeight="1" x14ac:dyDescent="0.15">
      <c r="A658" s="40">
        <v>2016</v>
      </c>
      <c r="B658" s="40">
        <v>38</v>
      </c>
      <c r="C658" s="40" t="s">
        <v>106</v>
      </c>
      <c r="D658" s="40" t="s">
        <v>71</v>
      </c>
      <c r="E658" s="40" t="s">
        <v>350</v>
      </c>
      <c r="F658" s="40" t="s">
        <v>114</v>
      </c>
      <c r="G658" s="40" t="s">
        <v>3</v>
      </c>
      <c r="H658" s="175" t="s">
        <v>161</v>
      </c>
      <c r="I658" s="175" t="s">
        <v>162</v>
      </c>
      <c r="J658" s="175" t="s">
        <v>163</v>
      </c>
      <c r="K658" s="175" t="s">
        <v>30</v>
      </c>
      <c r="L658" s="175" t="s">
        <v>19</v>
      </c>
      <c r="M658" s="175" t="s">
        <v>25</v>
      </c>
      <c r="N658" s="175" t="s">
        <v>21</v>
      </c>
      <c r="O658" s="175" t="s">
        <v>22</v>
      </c>
    </row>
    <row r="659" spans="1:15" ht="15" customHeight="1" x14ac:dyDescent="0.15">
      <c r="A659" s="40">
        <v>2016</v>
      </c>
      <c r="B659" s="40">
        <v>38</v>
      </c>
      <c r="C659" s="40" t="s">
        <v>106</v>
      </c>
      <c r="D659" s="40" t="s">
        <v>71</v>
      </c>
      <c r="E659" s="40" t="s">
        <v>350</v>
      </c>
      <c r="F659" s="40" t="s">
        <v>114</v>
      </c>
      <c r="G659" s="40" t="s">
        <v>3</v>
      </c>
      <c r="H659" s="176" t="s">
        <v>16</v>
      </c>
      <c r="I659" s="176" t="s">
        <v>159</v>
      </c>
      <c r="J659" s="176" t="s">
        <v>160</v>
      </c>
      <c r="K659" s="176" t="s">
        <v>30</v>
      </c>
      <c r="L659" s="176" t="s">
        <v>19</v>
      </c>
      <c r="M659" s="176" t="s">
        <v>25</v>
      </c>
      <c r="N659" s="176" t="s">
        <v>21</v>
      </c>
      <c r="O659" s="176" t="s">
        <v>22</v>
      </c>
    </row>
    <row r="660" spans="1:15" ht="15" customHeight="1" x14ac:dyDescent="0.15">
      <c r="A660" s="40">
        <v>2016</v>
      </c>
      <c r="B660" s="40">
        <v>38</v>
      </c>
      <c r="C660" s="40" t="s">
        <v>106</v>
      </c>
      <c r="D660" s="40" t="s">
        <v>71</v>
      </c>
      <c r="E660" s="40" t="s">
        <v>350</v>
      </c>
      <c r="F660" s="40" t="s">
        <v>114</v>
      </c>
      <c r="G660" s="40" t="s">
        <v>26</v>
      </c>
      <c r="H660" s="175" t="s">
        <v>351</v>
      </c>
      <c r="I660" s="175" t="s">
        <v>608</v>
      </c>
      <c r="J660" s="175" t="s">
        <v>609</v>
      </c>
      <c r="K660" s="175" t="s">
        <v>30</v>
      </c>
      <c r="L660" s="175" t="s">
        <v>354</v>
      </c>
      <c r="M660" s="175" t="s">
        <v>25</v>
      </c>
      <c r="N660" s="175" t="s">
        <v>21</v>
      </c>
      <c r="O660" s="175" t="s">
        <v>22</v>
      </c>
    </row>
    <row r="661" spans="1:15" ht="15" customHeight="1" x14ac:dyDescent="0.15">
      <c r="A661" s="40">
        <v>2016</v>
      </c>
      <c r="B661" s="40">
        <v>38</v>
      </c>
      <c r="C661" s="40" t="s">
        <v>106</v>
      </c>
      <c r="D661" s="40" t="s">
        <v>71</v>
      </c>
      <c r="E661" s="40" t="s">
        <v>350</v>
      </c>
      <c r="F661" s="40" t="s">
        <v>114</v>
      </c>
      <c r="G661" s="40" t="s">
        <v>26</v>
      </c>
      <c r="H661" s="176" t="s">
        <v>610</v>
      </c>
      <c r="I661" s="176" t="s">
        <v>611</v>
      </c>
      <c r="J661" s="176" t="s">
        <v>612</v>
      </c>
      <c r="K661" s="176" t="s">
        <v>30</v>
      </c>
      <c r="L661" s="176" t="s">
        <v>19</v>
      </c>
      <c r="M661" s="176" t="s">
        <v>25</v>
      </c>
      <c r="N661" s="176" t="s">
        <v>32</v>
      </c>
      <c r="O661" s="176" t="s">
        <v>22</v>
      </c>
    </row>
    <row r="662" spans="1:15" ht="15" customHeight="1" x14ac:dyDescent="0.15">
      <c r="A662" s="40">
        <v>2016</v>
      </c>
      <c r="B662" s="40">
        <v>38</v>
      </c>
      <c r="C662" s="40" t="s">
        <v>106</v>
      </c>
      <c r="D662" s="40" t="s">
        <v>71</v>
      </c>
      <c r="E662" s="40" t="s">
        <v>350</v>
      </c>
      <c r="F662" s="40" t="s">
        <v>114</v>
      </c>
      <c r="G662" s="40" t="s">
        <v>34</v>
      </c>
      <c r="H662" s="175" t="s">
        <v>613</v>
      </c>
      <c r="I662" s="175" t="s">
        <v>614</v>
      </c>
      <c r="J662" s="175" t="s">
        <v>615</v>
      </c>
      <c r="K662" s="175" t="s">
        <v>30</v>
      </c>
      <c r="L662" s="175" t="s">
        <v>19</v>
      </c>
      <c r="M662" s="175" t="s">
        <v>25</v>
      </c>
      <c r="N662" s="175" t="s">
        <v>32</v>
      </c>
      <c r="O662" s="175" t="s">
        <v>45</v>
      </c>
    </row>
    <row r="663" spans="1:15" ht="15" customHeight="1" x14ac:dyDescent="0.15">
      <c r="A663" s="40">
        <v>2016</v>
      </c>
      <c r="B663" s="40">
        <v>38</v>
      </c>
      <c r="C663" s="40" t="s">
        <v>106</v>
      </c>
      <c r="D663" s="40" t="s">
        <v>71</v>
      </c>
      <c r="E663" s="40" t="s">
        <v>350</v>
      </c>
      <c r="F663" s="40" t="s">
        <v>114</v>
      </c>
      <c r="G663" s="40" t="s">
        <v>34</v>
      </c>
      <c r="H663" s="176" t="s">
        <v>616</v>
      </c>
      <c r="I663" s="176" t="s">
        <v>617</v>
      </c>
      <c r="J663" s="176" t="s">
        <v>618</v>
      </c>
      <c r="K663" s="176" t="s">
        <v>30</v>
      </c>
      <c r="L663" s="176" t="s">
        <v>19</v>
      </c>
      <c r="M663" s="176" t="s">
        <v>20</v>
      </c>
      <c r="N663" s="176" t="s">
        <v>32</v>
      </c>
      <c r="O663" s="176" t="s">
        <v>22</v>
      </c>
    </row>
    <row r="664" spans="1:15" ht="15" customHeight="1" x14ac:dyDescent="0.15">
      <c r="A664" s="40">
        <v>2016</v>
      </c>
      <c r="B664" s="40">
        <v>38</v>
      </c>
      <c r="C664" s="40" t="s">
        <v>106</v>
      </c>
      <c r="D664" s="40" t="s">
        <v>71</v>
      </c>
      <c r="E664" s="40" t="s">
        <v>350</v>
      </c>
      <c r="F664" s="40" t="s">
        <v>114</v>
      </c>
      <c r="G664" s="40" t="s">
        <v>44</v>
      </c>
      <c r="H664" s="175" t="s">
        <v>619</v>
      </c>
      <c r="I664" s="175" t="s">
        <v>619</v>
      </c>
      <c r="J664" s="175" t="s">
        <v>620</v>
      </c>
      <c r="K664" s="175" t="s">
        <v>30</v>
      </c>
      <c r="L664" s="175" t="s">
        <v>19</v>
      </c>
      <c r="M664" s="175" t="s">
        <v>20</v>
      </c>
      <c r="N664" s="175" t="s">
        <v>21</v>
      </c>
      <c r="O664" s="175" t="s">
        <v>22</v>
      </c>
    </row>
    <row r="665" spans="1:15" ht="15" customHeight="1" x14ac:dyDescent="0.15">
      <c r="A665" s="40">
        <v>2016</v>
      </c>
      <c r="B665" s="40">
        <v>38</v>
      </c>
      <c r="C665" s="40" t="s">
        <v>106</v>
      </c>
      <c r="D665" s="40" t="s">
        <v>71</v>
      </c>
      <c r="E665" s="40" t="s">
        <v>350</v>
      </c>
      <c r="F665" s="40" t="s">
        <v>114</v>
      </c>
      <c r="G665" s="40" t="s">
        <v>44</v>
      </c>
      <c r="H665" s="175" t="s">
        <v>361</v>
      </c>
      <c r="I665" s="175" t="s">
        <v>621</v>
      </c>
      <c r="J665" s="175" t="s">
        <v>622</v>
      </c>
      <c r="K665" s="175" t="s">
        <v>30</v>
      </c>
      <c r="L665" s="175" t="s">
        <v>19</v>
      </c>
      <c r="M665" s="175" t="s">
        <v>20</v>
      </c>
      <c r="N665" s="175" t="s">
        <v>21</v>
      </c>
      <c r="O665" s="175" t="s">
        <v>22</v>
      </c>
    </row>
    <row r="666" spans="1:15" ht="15" customHeight="1" x14ac:dyDescent="0.15">
      <c r="A666" s="40">
        <v>2016</v>
      </c>
      <c r="B666" s="40">
        <v>38</v>
      </c>
      <c r="C666" s="40" t="s">
        <v>106</v>
      </c>
      <c r="D666" s="40" t="s">
        <v>71</v>
      </c>
      <c r="E666" s="40" t="s">
        <v>350</v>
      </c>
      <c r="F666" s="40" t="s">
        <v>114</v>
      </c>
      <c r="G666" s="40" t="s">
        <v>44</v>
      </c>
      <c r="H666" s="175" t="s">
        <v>623</v>
      </c>
      <c r="I666" s="175" t="s">
        <v>623</v>
      </c>
      <c r="J666" s="175" t="s">
        <v>624</v>
      </c>
      <c r="K666" s="175" t="s">
        <v>30</v>
      </c>
      <c r="L666" s="175" t="s">
        <v>19</v>
      </c>
      <c r="M666" s="175" t="s">
        <v>20</v>
      </c>
      <c r="N666" s="175" t="s">
        <v>21</v>
      </c>
      <c r="O666" s="175" t="s">
        <v>45</v>
      </c>
    </row>
    <row r="667" spans="1:15" ht="15" customHeight="1" x14ac:dyDescent="0.15">
      <c r="A667" s="40">
        <v>2016</v>
      </c>
      <c r="B667" s="40">
        <v>38</v>
      </c>
      <c r="C667" s="40" t="s">
        <v>106</v>
      </c>
      <c r="D667" s="40" t="s">
        <v>71</v>
      </c>
      <c r="E667" s="40" t="s">
        <v>364</v>
      </c>
      <c r="F667" s="40" t="s">
        <v>625</v>
      </c>
      <c r="G667" s="40" t="s">
        <v>3</v>
      </c>
      <c r="H667" s="175" t="s">
        <v>161</v>
      </c>
      <c r="I667" s="175" t="s">
        <v>162</v>
      </c>
      <c r="J667" s="175" t="s">
        <v>534</v>
      </c>
      <c r="K667" s="175" t="s">
        <v>30</v>
      </c>
      <c r="L667" s="175" t="s">
        <v>19</v>
      </c>
      <c r="M667" s="175" t="s">
        <v>25</v>
      </c>
      <c r="N667" s="175" t="s">
        <v>21</v>
      </c>
      <c r="O667" s="175" t="s">
        <v>22</v>
      </c>
    </row>
    <row r="668" spans="1:15" ht="15" customHeight="1" x14ac:dyDescent="0.15">
      <c r="A668" s="40">
        <v>2016</v>
      </c>
      <c r="B668" s="40">
        <v>38</v>
      </c>
      <c r="C668" s="40" t="s">
        <v>106</v>
      </c>
      <c r="D668" s="40" t="s">
        <v>71</v>
      </c>
      <c r="E668" s="40" t="s">
        <v>364</v>
      </c>
      <c r="F668" s="40" t="s">
        <v>625</v>
      </c>
      <c r="G668" s="40" t="s">
        <v>3</v>
      </c>
      <c r="H668" s="176" t="s">
        <v>16</v>
      </c>
      <c r="I668" s="176" t="s">
        <v>159</v>
      </c>
      <c r="J668" s="176" t="s">
        <v>160</v>
      </c>
      <c r="K668" s="176" t="s">
        <v>30</v>
      </c>
      <c r="L668" s="176" t="s">
        <v>19</v>
      </c>
      <c r="M668" s="176" t="s">
        <v>25</v>
      </c>
      <c r="N668" s="176" t="s">
        <v>21</v>
      </c>
      <c r="O668" s="176" t="s">
        <v>22</v>
      </c>
    </row>
    <row r="669" spans="1:15" ht="15" customHeight="1" x14ac:dyDescent="0.15">
      <c r="A669" s="40">
        <v>2016</v>
      </c>
      <c r="B669" s="40">
        <v>38</v>
      </c>
      <c r="C669" s="40" t="s">
        <v>106</v>
      </c>
      <c r="D669" s="40" t="s">
        <v>71</v>
      </c>
      <c r="E669" s="40" t="s">
        <v>364</v>
      </c>
      <c r="F669" s="40" t="s">
        <v>625</v>
      </c>
      <c r="G669" s="40" t="s">
        <v>26</v>
      </c>
      <c r="H669" s="175" t="s">
        <v>626</v>
      </c>
      <c r="I669" s="175" t="s">
        <v>627</v>
      </c>
      <c r="J669" s="175" t="s">
        <v>628</v>
      </c>
      <c r="K669" s="175" t="s">
        <v>30</v>
      </c>
      <c r="L669" s="175" t="s">
        <v>19</v>
      </c>
      <c r="M669" s="175" t="s">
        <v>25</v>
      </c>
      <c r="N669" s="175" t="s">
        <v>21</v>
      </c>
      <c r="O669" s="175" t="s">
        <v>22</v>
      </c>
    </row>
    <row r="670" spans="1:15" ht="15" customHeight="1" x14ac:dyDescent="0.15">
      <c r="A670" s="40">
        <v>2016</v>
      </c>
      <c r="B670" s="40">
        <v>38</v>
      </c>
      <c r="C670" s="40" t="s">
        <v>106</v>
      </c>
      <c r="D670" s="40" t="s">
        <v>71</v>
      </c>
      <c r="E670" s="40" t="s">
        <v>364</v>
      </c>
      <c r="F670" s="40" t="s">
        <v>625</v>
      </c>
      <c r="G670" s="40" t="s">
        <v>34</v>
      </c>
      <c r="H670" s="175" t="s">
        <v>369</v>
      </c>
      <c r="I670" s="175" t="s">
        <v>629</v>
      </c>
      <c r="J670" s="175" t="s">
        <v>371</v>
      </c>
      <c r="K670" s="175" t="s">
        <v>30</v>
      </c>
      <c r="L670" s="175" t="s">
        <v>19</v>
      </c>
      <c r="M670" s="175" t="s">
        <v>25</v>
      </c>
      <c r="N670" s="175" t="s">
        <v>21</v>
      </c>
      <c r="O670" s="175" t="s">
        <v>22</v>
      </c>
    </row>
    <row r="671" spans="1:15" ht="15" customHeight="1" x14ac:dyDescent="0.15">
      <c r="A671" s="40">
        <v>2016</v>
      </c>
      <c r="B671" s="40">
        <v>38</v>
      </c>
      <c r="C671" s="40" t="s">
        <v>106</v>
      </c>
      <c r="D671" s="40" t="s">
        <v>71</v>
      </c>
      <c r="E671" s="40" t="s">
        <v>364</v>
      </c>
      <c r="F671" s="40" t="s">
        <v>625</v>
      </c>
      <c r="G671" s="40" t="s">
        <v>44</v>
      </c>
      <c r="H671" s="175" t="s">
        <v>594</v>
      </c>
      <c r="I671" s="175" t="s">
        <v>630</v>
      </c>
      <c r="J671" s="175" t="s">
        <v>631</v>
      </c>
      <c r="K671" s="175" t="s">
        <v>30</v>
      </c>
      <c r="L671" s="175" t="s">
        <v>19</v>
      </c>
      <c r="M671" s="175" t="s">
        <v>20</v>
      </c>
      <c r="N671" s="175" t="s">
        <v>32</v>
      </c>
      <c r="O671" s="175" t="s">
        <v>37</v>
      </c>
    </row>
    <row r="672" spans="1:15" ht="15" customHeight="1" x14ac:dyDescent="0.15">
      <c r="A672" s="40">
        <v>2016</v>
      </c>
      <c r="B672" s="40">
        <v>38</v>
      </c>
      <c r="C672" s="40" t="s">
        <v>106</v>
      </c>
      <c r="D672" s="40" t="s">
        <v>71</v>
      </c>
      <c r="E672" s="40" t="s">
        <v>364</v>
      </c>
      <c r="F672" s="40" t="s">
        <v>625</v>
      </c>
      <c r="G672" s="40" t="s">
        <v>44</v>
      </c>
      <c r="H672" s="175" t="s">
        <v>632</v>
      </c>
      <c r="I672" s="175" t="s">
        <v>633</v>
      </c>
      <c r="J672" s="175" t="s">
        <v>634</v>
      </c>
      <c r="K672" s="175" t="s">
        <v>30</v>
      </c>
      <c r="L672" s="175" t="s">
        <v>19</v>
      </c>
      <c r="M672" s="175" t="s">
        <v>20</v>
      </c>
      <c r="N672" s="175" t="s">
        <v>32</v>
      </c>
      <c r="O672" s="175" t="s">
        <v>22</v>
      </c>
    </row>
    <row r="673" spans="1:15" ht="15" customHeight="1" x14ac:dyDescent="0.15">
      <c r="A673" s="40">
        <v>2016</v>
      </c>
      <c r="B673" s="40">
        <v>38</v>
      </c>
      <c r="C673" s="40" t="s">
        <v>106</v>
      </c>
      <c r="D673" s="40" t="s">
        <v>71</v>
      </c>
      <c r="E673" s="40" t="s">
        <v>364</v>
      </c>
      <c r="F673" s="40" t="s">
        <v>625</v>
      </c>
      <c r="G673" s="40" t="s">
        <v>44</v>
      </c>
      <c r="H673" s="175" t="s">
        <v>375</v>
      </c>
      <c r="I673" s="175" t="s">
        <v>635</v>
      </c>
      <c r="J673" s="175" t="s">
        <v>636</v>
      </c>
      <c r="K673" s="175" t="s">
        <v>30</v>
      </c>
      <c r="L673" s="175" t="s">
        <v>19</v>
      </c>
      <c r="M673" s="175" t="s">
        <v>20</v>
      </c>
      <c r="N673" s="175" t="s">
        <v>32</v>
      </c>
      <c r="O673" s="175" t="s">
        <v>22</v>
      </c>
    </row>
    <row r="674" spans="1:15" ht="15" customHeight="1" x14ac:dyDescent="0.15">
      <c r="A674" s="40">
        <v>2016</v>
      </c>
      <c r="B674" s="40">
        <v>38</v>
      </c>
      <c r="C674" s="40" t="s">
        <v>106</v>
      </c>
      <c r="D674" s="40" t="s">
        <v>71</v>
      </c>
      <c r="E674" s="40" t="s">
        <v>364</v>
      </c>
      <c r="F674" s="40" t="s">
        <v>625</v>
      </c>
      <c r="G674" s="40" t="s">
        <v>44</v>
      </c>
      <c r="H674" s="175" t="s">
        <v>637</v>
      </c>
      <c r="I674" s="175" t="s">
        <v>638</v>
      </c>
      <c r="J674" s="175" t="s">
        <v>639</v>
      </c>
      <c r="K674" s="175" t="s">
        <v>30</v>
      </c>
      <c r="L674" s="175" t="s">
        <v>19</v>
      </c>
      <c r="M674" s="175" t="s">
        <v>20</v>
      </c>
      <c r="N674" s="175" t="s">
        <v>21</v>
      </c>
      <c r="O674" s="175" t="s">
        <v>45</v>
      </c>
    </row>
    <row r="675" spans="1:15" ht="15" customHeight="1" x14ac:dyDescent="0.15">
      <c r="A675" s="40">
        <v>2016</v>
      </c>
      <c r="B675" s="40">
        <v>38</v>
      </c>
      <c r="C675" s="40" t="s">
        <v>106</v>
      </c>
      <c r="D675" s="40" t="s">
        <v>71</v>
      </c>
      <c r="E675" s="40" t="s">
        <v>394</v>
      </c>
      <c r="F675" s="40" t="s">
        <v>640</v>
      </c>
      <c r="G675" s="40" t="s">
        <v>3</v>
      </c>
      <c r="H675" s="175" t="s">
        <v>161</v>
      </c>
      <c r="I675" s="175" t="s">
        <v>162</v>
      </c>
      <c r="J675" s="175" t="s">
        <v>534</v>
      </c>
      <c r="K675" s="175" t="s">
        <v>30</v>
      </c>
      <c r="L675" s="175" t="s">
        <v>19</v>
      </c>
      <c r="M675" s="175" t="s">
        <v>25</v>
      </c>
      <c r="N675" s="175" t="s">
        <v>21</v>
      </c>
      <c r="O675" s="175" t="s">
        <v>22</v>
      </c>
    </row>
    <row r="676" spans="1:15" ht="15" customHeight="1" x14ac:dyDescent="0.15">
      <c r="A676" s="40">
        <v>2016</v>
      </c>
      <c r="B676" s="40">
        <v>38</v>
      </c>
      <c r="C676" s="40" t="s">
        <v>106</v>
      </c>
      <c r="D676" s="40" t="s">
        <v>71</v>
      </c>
      <c r="E676" s="40" t="s">
        <v>394</v>
      </c>
      <c r="F676" s="40" t="s">
        <v>640</v>
      </c>
      <c r="G676" s="40" t="s">
        <v>3</v>
      </c>
      <c r="H676" s="176" t="s">
        <v>16</v>
      </c>
      <c r="I676" s="176" t="s">
        <v>159</v>
      </c>
      <c r="J676" s="176" t="s">
        <v>160</v>
      </c>
      <c r="K676" s="176" t="s">
        <v>30</v>
      </c>
      <c r="L676" s="176" t="s">
        <v>19</v>
      </c>
      <c r="M676" s="176" t="s">
        <v>25</v>
      </c>
      <c r="N676" s="176" t="s">
        <v>21</v>
      </c>
      <c r="O676" s="176" t="s">
        <v>22</v>
      </c>
    </row>
    <row r="677" spans="1:15" ht="15" customHeight="1" x14ac:dyDescent="0.15">
      <c r="A677" s="40">
        <v>2016</v>
      </c>
      <c r="B677" s="40">
        <v>38</v>
      </c>
      <c r="C677" s="40" t="s">
        <v>106</v>
      </c>
      <c r="D677" s="40" t="s">
        <v>71</v>
      </c>
      <c r="E677" s="40" t="s">
        <v>394</v>
      </c>
      <c r="F677" s="40" t="s">
        <v>640</v>
      </c>
      <c r="G677" s="40" t="s">
        <v>26</v>
      </c>
      <c r="H677" s="175" t="s">
        <v>641</v>
      </c>
      <c r="I677" s="175" t="s">
        <v>642</v>
      </c>
      <c r="J677" s="175" t="s">
        <v>643</v>
      </c>
      <c r="K677" s="175" t="s">
        <v>30</v>
      </c>
      <c r="L677" s="175" t="s">
        <v>19</v>
      </c>
      <c r="M677" s="175" t="s">
        <v>25</v>
      </c>
      <c r="N677" s="175" t="s">
        <v>21</v>
      </c>
      <c r="O677" s="175" t="s">
        <v>22</v>
      </c>
    </row>
    <row r="678" spans="1:15" ht="15" customHeight="1" x14ac:dyDescent="0.15">
      <c r="A678" s="40">
        <v>2016</v>
      </c>
      <c r="B678" s="40">
        <v>38</v>
      </c>
      <c r="C678" s="40" t="s">
        <v>106</v>
      </c>
      <c r="D678" s="40" t="s">
        <v>71</v>
      </c>
      <c r="E678" s="40" t="s">
        <v>394</v>
      </c>
      <c r="F678" s="40" t="s">
        <v>640</v>
      </c>
      <c r="G678" s="40" t="s">
        <v>34</v>
      </c>
      <c r="H678" s="175" t="s">
        <v>644</v>
      </c>
      <c r="I678" s="175" t="s">
        <v>645</v>
      </c>
      <c r="J678" s="175" t="s">
        <v>646</v>
      </c>
      <c r="K678" s="175" t="s">
        <v>30</v>
      </c>
      <c r="L678" s="175" t="s">
        <v>19</v>
      </c>
      <c r="M678" s="175" t="s">
        <v>25</v>
      </c>
      <c r="N678" s="175" t="s">
        <v>21</v>
      </c>
      <c r="O678" s="175" t="s">
        <v>22</v>
      </c>
    </row>
    <row r="679" spans="1:15" ht="15" customHeight="1" x14ac:dyDescent="0.15">
      <c r="A679" s="40">
        <v>2016</v>
      </c>
      <c r="B679" s="40">
        <v>38</v>
      </c>
      <c r="C679" s="40" t="s">
        <v>106</v>
      </c>
      <c r="D679" s="40" t="s">
        <v>71</v>
      </c>
      <c r="E679" s="40" t="s">
        <v>394</v>
      </c>
      <c r="F679" s="40" t="s">
        <v>640</v>
      </c>
      <c r="G679" s="40" t="s">
        <v>44</v>
      </c>
      <c r="H679" s="175" t="s">
        <v>525</v>
      </c>
      <c r="I679" s="175" t="s">
        <v>647</v>
      </c>
      <c r="J679" s="175" t="s">
        <v>648</v>
      </c>
      <c r="K679" s="175" t="s">
        <v>30</v>
      </c>
      <c r="L679" s="175" t="s">
        <v>19</v>
      </c>
      <c r="M679" s="175" t="s">
        <v>20</v>
      </c>
      <c r="N679" s="175" t="s">
        <v>21</v>
      </c>
      <c r="O679" s="175" t="s">
        <v>22</v>
      </c>
    </row>
    <row r="680" spans="1:15" ht="15" customHeight="1" x14ac:dyDescent="0.15">
      <c r="A680" s="40">
        <v>2016</v>
      </c>
      <c r="B680" s="40">
        <v>38</v>
      </c>
      <c r="C680" s="40" t="s">
        <v>106</v>
      </c>
      <c r="D680" s="40" t="s">
        <v>71</v>
      </c>
      <c r="E680" s="40" t="s">
        <v>394</v>
      </c>
      <c r="F680" s="40" t="s">
        <v>640</v>
      </c>
      <c r="G680" s="40" t="s">
        <v>44</v>
      </c>
      <c r="H680" s="175" t="s">
        <v>649</v>
      </c>
      <c r="I680" s="175" t="s">
        <v>650</v>
      </c>
      <c r="J680" s="175" t="s">
        <v>651</v>
      </c>
      <c r="K680" s="175" t="s">
        <v>30</v>
      </c>
      <c r="L680" s="175" t="s">
        <v>19</v>
      </c>
      <c r="M680" s="175" t="s">
        <v>20</v>
      </c>
      <c r="N680" s="175" t="s">
        <v>21</v>
      </c>
      <c r="O680" s="175" t="s">
        <v>22</v>
      </c>
    </row>
    <row r="681" spans="1:15" ht="15" customHeight="1" x14ac:dyDescent="0.15">
      <c r="A681" s="40">
        <v>2016</v>
      </c>
      <c r="B681" s="40">
        <v>38</v>
      </c>
      <c r="C681" s="40" t="s">
        <v>106</v>
      </c>
      <c r="D681" s="40" t="s">
        <v>71</v>
      </c>
      <c r="E681" s="40" t="s">
        <v>394</v>
      </c>
      <c r="F681" s="40" t="s">
        <v>640</v>
      </c>
      <c r="G681" s="40" t="s">
        <v>44</v>
      </c>
      <c r="H681" s="175" t="s">
        <v>599</v>
      </c>
      <c r="I681" s="175" t="s">
        <v>652</v>
      </c>
      <c r="J681" s="175" t="s">
        <v>653</v>
      </c>
      <c r="K681" s="175" t="s">
        <v>30</v>
      </c>
      <c r="L681" s="175" t="s">
        <v>19</v>
      </c>
      <c r="M681" s="175" t="s">
        <v>20</v>
      </c>
      <c r="N681" s="175" t="s">
        <v>32</v>
      </c>
      <c r="O681" s="175" t="s">
        <v>22</v>
      </c>
    </row>
    <row r="682" spans="1:15" ht="15" customHeight="1" x14ac:dyDescent="0.15">
      <c r="A682" s="40">
        <v>2016</v>
      </c>
      <c r="B682" s="40">
        <v>38</v>
      </c>
      <c r="C682" s="40" t="s">
        <v>106</v>
      </c>
      <c r="D682" s="40" t="s">
        <v>71</v>
      </c>
      <c r="E682" s="40" t="s">
        <v>394</v>
      </c>
      <c r="F682" s="40" t="s">
        <v>640</v>
      </c>
      <c r="G682" s="40" t="s">
        <v>44</v>
      </c>
      <c r="H682" s="175" t="s">
        <v>654</v>
      </c>
      <c r="I682" s="175" t="s">
        <v>655</v>
      </c>
      <c r="J682" s="175" t="s">
        <v>656</v>
      </c>
      <c r="K682" s="175" t="s">
        <v>30</v>
      </c>
      <c r="L682" s="175" t="s">
        <v>19</v>
      </c>
      <c r="M682" s="175" t="s">
        <v>20</v>
      </c>
      <c r="N682" s="175" t="s">
        <v>21</v>
      </c>
      <c r="O682" s="175" t="s">
        <v>22</v>
      </c>
    </row>
    <row r="683" spans="1:15" ht="15" customHeight="1" x14ac:dyDescent="0.15">
      <c r="A683" s="40">
        <v>2016</v>
      </c>
      <c r="B683" s="40">
        <v>38</v>
      </c>
      <c r="C683" s="40" t="s">
        <v>106</v>
      </c>
      <c r="D683" s="40" t="s">
        <v>71</v>
      </c>
      <c r="E683" s="40" t="s">
        <v>394</v>
      </c>
      <c r="F683" s="40" t="s">
        <v>640</v>
      </c>
      <c r="G683" s="40" t="s">
        <v>44</v>
      </c>
      <c r="H683" s="175" t="s">
        <v>657</v>
      </c>
      <c r="I683" s="175" t="s">
        <v>658</v>
      </c>
      <c r="J683" s="175" t="s">
        <v>659</v>
      </c>
      <c r="K683" s="175" t="s">
        <v>30</v>
      </c>
      <c r="L683" s="175" t="s">
        <v>19</v>
      </c>
      <c r="M683" s="175" t="s">
        <v>20</v>
      </c>
      <c r="N683" s="175" t="s">
        <v>21</v>
      </c>
      <c r="O683" s="175" t="s">
        <v>22</v>
      </c>
    </row>
    <row r="684" spans="1:15" ht="15" customHeight="1" x14ac:dyDescent="0.15">
      <c r="A684" s="40">
        <v>2016</v>
      </c>
      <c r="B684" s="40">
        <v>38</v>
      </c>
      <c r="C684" s="40" t="s">
        <v>106</v>
      </c>
      <c r="D684" s="40" t="s">
        <v>71</v>
      </c>
      <c r="E684" s="40" t="s">
        <v>660</v>
      </c>
      <c r="F684" s="40" t="s">
        <v>661</v>
      </c>
      <c r="G684" s="40" t="s">
        <v>3</v>
      </c>
      <c r="H684" s="175" t="s">
        <v>16</v>
      </c>
      <c r="I684" s="175" t="s">
        <v>159</v>
      </c>
      <c r="J684" s="175" t="s">
        <v>160</v>
      </c>
      <c r="K684" s="175" t="s">
        <v>30</v>
      </c>
      <c r="L684" s="175" t="s">
        <v>19</v>
      </c>
      <c r="M684" s="175" t="s">
        <v>25</v>
      </c>
      <c r="N684" s="175" t="s">
        <v>21</v>
      </c>
      <c r="O684" s="175" t="s">
        <v>22</v>
      </c>
    </row>
    <row r="685" spans="1:15" ht="15" customHeight="1" x14ac:dyDescent="0.15">
      <c r="A685" s="40">
        <v>2016</v>
      </c>
      <c r="B685" s="40">
        <v>38</v>
      </c>
      <c r="C685" s="40" t="s">
        <v>106</v>
      </c>
      <c r="D685" s="40" t="s">
        <v>71</v>
      </c>
      <c r="E685" s="40" t="s">
        <v>660</v>
      </c>
      <c r="F685" s="40" t="s">
        <v>661</v>
      </c>
      <c r="G685" s="40" t="s">
        <v>3</v>
      </c>
      <c r="H685" s="176" t="s">
        <v>161</v>
      </c>
      <c r="I685" s="176" t="s">
        <v>162</v>
      </c>
      <c r="J685" s="176" t="s">
        <v>518</v>
      </c>
      <c r="K685" s="176" t="s">
        <v>30</v>
      </c>
      <c r="L685" s="176" t="s">
        <v>19</v>
      </c>
      <c r="M685" s="176" t="s">
        <v>25</v>
      </c>
      <c r="N685" s="176" t="s">
        <v>21</v>
      </c>
      <c r="O685" s="176" t="s">
        <v>22</v>
      </c>
    </row>
    <row r="686" spans="1:15" ht="15" customHeight="1" x14ac:dyDescent="0.15">
      <c r="A686" s="40">
        <v>2016</v>
      </c>
      <c r="B686" s="40">
        <v>38</v>
      </c>
      <c r="C686" s="40" t="s">
        <v>106</v>
      </c>
      <c r="D686" s="40" t="s">
        <v>71</v>
      </c>
      <c r="E686" s="40" t="s">
        <v>660</v>
      </c>
      <c r="F686" s="40" t="s">
        <v>661</v>
      </c>
      <c r="G686" s="40" t="s">
        <v>26</v>
      </c>
      <c r="H686" s="175" t="s">
        <v>662</v>
      </c>
      <c r="I686" s="175" t="s">
        <v>663</v>
      </c>
      <c r="J686" s="175" t="s">
        <v>664</v>
      </c>
      <c r="K686" s="175" t="s">
        <v>30</v>
      </c>
      <c r="L686" s="175" t="s">
        <v>19</v>
      </c>
      <c r="M686" s="175" t="s">
        <v>25</v>
      </c>
      <c r="N686" s="175" t="s">
        <v>21</v>
      </c>
      <c r="O686" s="175" t="s">
        <v>45</v>
      </c>
    </row>
    <row r="687" spans="1:15" ht="15" customHeight="1" x14ac:dyDescent="0.15">
      <c r="A687" s="40">
        <v>2016</v>
      </c>
      <c r="B687" s="40">
        <v>38</v>
      </c>
      <c r="C687" s="40" t="s">
        <v>106</v>
      </c>
      <c r="D687" s="40" t="s">
        <v>71</v>
      </c>
      <c r="E687" s="40" t="s">
        <v>660</v>
      </c>
      <c r="F687" s="40" t="s">
        <v>661</v>
      </c>
      <c r="G687" s="40" t="s">
        <v>34</v>
      </c>
      <c r="H687" s="175" t="s">
        <v>665</v>
      </c>
      <c r="I687" s="175" t="s">
        <v>666</v>
      </c>
      <c r="J687" s="175" t="s">
        <v>667</v>
      </c>
      <c r="K687" s="175" t="s">
        <v>30</v>
      </c>
      <c r="L687" s="175" t="s">
        <v>19</v>
      </c>
      <c r="M687" s="175" t="s">
        <v>20</v>
      </c>
      <c r="N687" s="175" t="s">
        <v>21</v>
      </c>
      <c r="O687" s="175" t="s">
        <v>45</v>
      </c>
    </row>
    <row r="688" spans="1:15" ht="15" customHeight="1" x14ac:dyDescent="0.15">
      <c r="A688" s="40">
        <v>2016</v>
      </c>
      <c r="B688" s="40">
        <v>38</v>
      </c>
      <c r="C688" s="40" t="s">
        <v>106</v>
      </c>
      <c r="D688" s="40" t="s">
        <v>71</v>
      </c>
      <c r="E688" s="40" t="s">
        <v>660</v>
      </c>
      <c r="F688" s="40" t="s">
        <v>661</v>
      </c>
      <c r="G688" s="40" t="s">
        <v>34</v>
      </c>
      <c r="H688" s="175" t="s">
        <v>668</v>
      </c>
      <c r="I688" s="175" t="s">
        <v>669</v>
      </c>
      <c r="J688" s="175" t="s">
        <v>670</v>
      </c>
      <c r="K688" s="175" t="s">
        <v>30</v>
      </c>
      <c r="L688" s="175" t="s">
        <v>19</v>
      </c>
      <c r="M688" s="175" t="s">
        <v>25</v>
      </c>
      <c r="N688" s="175" t="s">
        <v>21</v>
      </c>
      <c r="O688" s="175" t="s">
        <v>45</v>
      </c>
    </row>
    <row r="689" spans="1:15" ht="15" customHeight="1" x14ac:dyDescent="0.15">
      <c r="A689" s="40">
        <v>2016</v>
      </c>
      <c r="B689" s="40">
        <v>38</v>
      </c>
      <c r="C689" s="40" t="s">
        <v>106</v>
      </c>
      <c r="D689" s="40" t="s">
        <v>71</v>
      </c>
      <c r="E689" s="40" t="s">
        <v>660</v>
      </c>
      <c r="F689" s="40" t="s">
        <v>661</v>
      </c>
      <c r="G689" s="40" t="s">
        <v>44</v>
      </c>
      <c r="H689" s="175" t="s">
        <v>525</v>
      </c>
      <c r="I689" s="175" t="s">
        <v>671</v>
      </c>
      <c r="J689" s="175" t="s">
        <v>672</v>
      </c>
      <c r="K689" s="175" t="s">
        <v>30</v>
      </c>
      <c r="L689" s="175" t="s">
        <v>19</v>
      </c>
      <c r="M689" s="175" t="s">
        <v>20</v>
      </c>
      <c r="N689" s="175" t="s">
        <v>21</v>
      </c>
      <c r="O689" s="175" t="s">
        <v>45</v>
      </c>
    </row>
    <row r="690" spans="1:15" ht="15" customHeight="1" x14ac:dyDescent="0.15">
      <c r="A690" s="40">
        <v>2016</v>
      </c>
      <c r="B690" s="40">
        <v>38</v>
      </c>
      <c r="C690" s="40" t="s">
        <v>106</v>
      </c>
      <c r="D690" s="40" t="s">
        <v>71</v>
      </c>
      <c r="E690" s="40" t="s">
        <v>660</v>
      </c>
      <c r="F690" s="40" t="s">
        <v>661</v>
      </c>
      <c r="G690" s="40" t="s">
        <v>44</v>
      </c>
      <c r="H690" s="175" t="s">
        <v>673</v>
      </c>
      <c r="I690" s="175" t="s">
        <v>674</v>
      </c>
      <c r="J690" s="175" t="s">
        <v>675</v>
      </c>
      <c r="K690" s="175" t="s">
        <v>30</v>
      </c>
      <c r="L690" s="175" t="s">
        <v>19</v>
      </c>
      <c r="M690" s="175" t="s">
        <v>20</v>
      </c>
      <c r="N690" s="175" t="s">
        <v>21</v>
      </c>
      <c r="O690" s="175" t="s">
        <v>45</v>
      </c>
    </row>
    <row r="691" spans="1:15" ht="15" customHeight="1" x14ac:dyDescent="0.15">
      <c r="A691" s="40">
        <v>2016</v>
      </c>
      <c r="B691" s="40">
        <v>38</v>
      </c>
      <c r="C691" s="40" t="s">
        <v>106</v>
      </c>
      <c r="D691" s="40" t="s">
        <v>71</v>
      </c>
      <c r="E691" s="40" t="s">
        <v>660</v>
      </c>
      <c r="F691" s="40" t="s">
        <v>661</v>
      </c>
      <c r="G691" s="40" t="s">
        <v>44</v>
      </c>
      <c r="H691" s="175" t="s">
        <v>676</v>
      </c>
      <c r="I691" s="175" t="s">
        <v>677</v>
      </c>
      <c r="J691" s="175" t="s">
        <v>678</v>
      </c>
      <c r="K691" s="175" t="s">
        <v>30</v>
      </c>
      <c r="L691" s="175" t="s">
        <v>19</v>
      </c>
      <c r="M691" s="175" t="s">
        <v>20</v>
      </c>
      <c r="N691" s="175" t="s">
        <v>21</v>
      </c>
      <c r="O691" s="175" t="s">
        <v>45</v>
      </c>
    </row>
    <row r="692" spans="1:15" ht="15" customHeight="1" x14ac:dyDescent="0.15">
      <c r="A692" s="40">
        <v>2016</v>
      </c>
      <c r="B692" s="40">
        <v>38</v>
      </c>
      <c r="C692" s="40" t="s">
        <v>106</v>
      </c>
      <c r="D692" s="40" t="s">
        <v>71</v>
      </c>
      <c r="E692" s="40" t="s">
        <v>660</v>
      </c>
      <c r="F692" s="40" t="s">
        <v>661</v>
      </c>
      <c r="G692" s="40" t="s">
        <v>44</v>
      </c>
      <c r="H692" s="175" t="s">
        <v>679</v>
      </c>
      <c r="I692" s="175" t="s">
        <v>680</v>
      </c>
      <c r="J692" s="175" t="s">
        <v>681</v>
      </c>
      <c r="K692" s="175" t="s">
        <v>30</v>
      </c>
      <c r="L692" s="175" t="s">
        <v>19</v>
      </c>
      <c r="M692" s="175" t="s">
        <v>20</v>
      </c>
      <c r="N692" s="175" t="s">
        <v>21</v>
      </c>
      <c r="O692" s="175" t="s">
        <v>45</v>
      </c>
    </row>
    <row r="693" spans="1:15" ht="15" customHeight="1" x14ac:dyDescent="0.15">
      <c r="A693" s="40">
        <v>2016</v>
      </c>
      <c r="B693" s="40">
        <v>38</v>
      </c>
      <c r="C693" s="40" t="s">
        <v>106</v>
      </c>
      <c r="D693" s="40" t="s">
        <v>71</v>
      </c>
      <c r="E693" s="40" t="s">
        <v>442</v>
      </c>
      <c r="F693" s="40" t="s">
        <v>682</v>
      </c>
      <c r="G693" s="40" t="s">
        <v>3</v>
      </c>
      <c r="H693" s="175" t="s">
        <v>161</v>
      </c>
      <c r="I693" s="175" t="s">
        <v>162</v>
      </c>
      <c r="J693" s="175" t="s">
        <v>534</v>
      </c>
      <c r="K693" s="175" t="s">
        <v>30</v>
      </c>
      <c r="L693" s="175" t="s">
        <v>19</v>
      </c>
      <c r="M693" s="175" t="s">
        <v>25</v>
      </c>
      <c r="N693" s="175" t="s">
        <v>21</v>
      </c>
      <c r="O693" s="175" t="s">
        <v>22</v>
      </c>
    </row>
    <row r="694" spans="1:15" ht="15" customHeight="1" x14ac:dyDescent="0.15">
      <c r="A694" s="40">
        <v>2016</v>
      </c>
      <c r="B694" s="40">
        <v>38</v>
      </c>
      <c r="C694" s="40" t="s">
        <v>106</v>
      </c>
      <c r="D694" s="40" t="s">
        <v>71</v>
      </c>
      <c r="E694" s="40" t="s">
        <v>442</v>
      </c>
      <c r="F694" s="40" t="s">
        <v>682</v>
      </c>
      <c r="G694" s="40" t="s">
        <v>3</v>
      </c>
      <c r="H694" s="176" t="s">
        <v>16</v>
      </c>
      <c r="I694" s="176" t="s">
        <v>159</v>
      </c>
      <c r="J694" s="176" t="s">
        <v>160</v>
      </c>
      <c r="K694" s="176" t="s">
        <v>30</v>
      </c>
      <c r="L694" s="176" t="s">
        <v>19</v>
      </c>
      <c r="M694" s="176" t="s">
        <v>25</v>
      </c>
      <c r="N694" s="176" t="s">
        <v>21</v>
      </c>
      <c r="O694" s="176" t="s">
        <v>22</v>
      </c>
    </row>
    <row r="695" spans="1:15" ht="15" customHeight="1" x14ac:dyDescent="0.15">
      <c r="A695" s="40">
        <v>2016</v>
      </c>
      <c r="B695" s="40">
        <v>38</v>
      </c>
      <c r="C695" s="40" t="s">
        <v>106</v>
      </c>
      <c r="D695" s="40" t="s">
        <v>71</v>
      </c>
      <c r="E695" s="40" t="s">
        <v>442</v>
      </c>
      <c r="F695" s="40" t="s">
        <v>682</v>
      </c>
      <c r="G695" s="40" t="s">
        <v>26</v>
      </c>
      <c r="H695" s="175" t="s">
        <v>444</v>
      </c>
      <c r="I695" s="175" t="s">
        <v>445</v>
      </c>
      <c r="J695" s="175" t="s">
        <v>683</v>
      </c>
      <c r="K695" s="175" t="s">
        <v>30</v>
      </c>
      <c r="L695" s="175" t="s">
        <v>487</v>
      </c>
      <c r="M695" s="175" t="s">
        <v>25</v>
      </c>
      <c r="N695" s="175" t="s">
        <v>21</v>
      </c>
      <c r="O695" s="175" t="s">
        <v>22</v>
      </c>
    </row>
    <row r="696" spans="1:15" ht="15" customHeight="1" x14ac:dyDescent="0.15">
      <c r="A696" s="40">
        <v>2016</v>
      </c>
      <c r="B696" s="40">
        <v>38</v>
      </c>
      <c r="C696" s="40" t="s">
        <v>106</v>
      </c>
      <c r="D696" s="40" t="s">
        <v>71</v>
      </c>
      <c r="E696" s="40" t="s">
        <v>442</v>
      </c>
      <c r="F696" s="40" t="s">
        <v>682</v>
      </c>
      <c r="G696" s="40" t="s">
        <v>26</v>
      </c>
      <c r="H696" s="176" t="s">
        <v>684</v>
      </c>
      <c r="I696" s="176" t="s">
        <v>685</v>
      </c>
      <c r="J696" s="176" t="s">
        <v>686</v>
      </c>
      <c r="K696" s="176" t="s">
        <v>30</v>
      </c>
      <c r="L696" s="176" t="s">
        <v>19</v>
      </c>
      <c r="M696" s="176" t="s">
        <v>25</v>
      </c>
      <c r="N696" s="176" t="s">
        <v>21</v>
      </c>
      <c r="O696" s="176" t="s">
        <v>22</v>
      </c>
    </row>
    <row r="697" spans="1:15" ht="15" customHeight="1" x14ac:dyDescent="0.15">
      <c r="A697" s="40">
        <v>2016</v>
      </c>
      <c r="B697" s="40">
        <v>38</v>
      </c>
      <c r="C697" s="40" t="s">
        <v>106</v>
      </c>
      <c r="D697" s="40" t="s">
        <v>71</v>
      </c>
      <c r="E697" s="40" t="s">
        <v>442</v>
      </c>
      <c r="F697" s="40" t="s">
        <v>682</v>
      </c>
      <c r="G697" s="40" t="s">
        <v>26</v>
      </c>
      <c r="H697" s="175" t="s">
        <v>687</v>
      </c>
      <c r="I697" s="175" t="s">
        <v>688</v>
      </c>
      <c r="J697" s="175" t="s">
        <v>689</v>
      </c>
      <c r="K697" s="175" t="s">
        <v>30</v>
      </c>
      <c r="L697" s="175" t="s">
        <v>19</v>
      </c>
      <c r="M697" s="175" t="s">
        <v>25</v>
      </c>
      <c r="N697" s="175" t="s">
        <v>21</v>
      </c>
      <c r="O697" s="175" t="s">
        <v>22</v>
      </c>
    </row>
    <row r="698" spans="1:15" ht="15" customHeight="1" x14ac:dyDescent="0.15">
      <c r="A698" s="40">
        <v>2016</v>
      </c>
      <c r="B698" s="40">
        <v>38</v>
      </c>
      <c r="C698" s="40" t="s">
        <v>106</v>
      </c>
      <c r="D698" s="40" t="s">
        <v>71</v>
      </c>
      <c r="E698" s="40" t="s">
        <v>442</v>
      </c>
      <c r="F698" s="40" t="s">
        <v>682</v>
      </c>
      <c r="G698" s="40" t="s">
        <v>34</v>
      </c>
      <c r="H698" s="175" t="s">
        <v>448</v>
      </c>
      <c r="I698" s="175" t="s">
        <v>449</v>
      </c>
      <c r="J698" s="175" t="s">
        <v>690</v>
      </c>
      <c r="K698" s="175" t="s">
        <v>30</v>
      </c>
      <c r="L698" s="175" t="s">
        <v>19</v>
      </c>
      <c r="M698" s="175" t="s">
        <v>25</v>
      </c>
      <c r="N698" s="175" t="s">
        <v>21</v>
      </c>
      <c r="O698" s="175" t="s">
        <v>22</v>
      </c>
    </row>
    <row r="699" spans="1:15" ht="15" customHeight="1" x14ac:dyDescent="0.15">
      <c r="A699" s="40">
        <v>2016</v>
      </c>
      <c r="B699" s="40">
        <v>38</v>
      </c>
      <c r="C699" s="40" t="s">
        <v>106</v>
      </c>
      <c r="D699" s="40" t="s">
        <v>71</v>
      </c>
      <c r="E699" s="40" t="s">
        <v>442</v>
      </c>
      <c r="F699" s="40" t="s">
        <v>682</v>
      </c>
      <c r="G699" s="40" t="s">
        <v>44</v>
      </c>
      <c r="H699" s="175" t="s">
        <v>691</v>
      </c>
      <c r="I699" s="175" t="s">
        <v>692</v>
      </c>
      <c r="J699" s="175" t="s">
        <v>693</v>
      </c>
      <c r="K699" s="175" t="s">
        <v>30</v>
      </c>
      <c r="L699" s="175" t="s">
        <v>19</v>
      </c>
      <c r="M699" s="175" t="s">
        <v>20</v>
      </c>
      <c r="N699" s="175" t="s">
        <v>21</v>
      </c>
      <c r="O699" s="175" t="s">
        <v>22</v>
      </c>
    </row>
    <row r="700" spans="1:15" ht="15" customHeight="1" x14ac:dyDescent="0.15">
      <c r="A700" s="40">
        <v>2016</v>
      </c>
      <c r="B700" s="40">
        <v>38</v>
      </c>
      <c r="C700" s="40" t="s">
        <v>106</v>
      </c>
      <c r="D700" s="40" t="s">
        <v>71</v>
      </c>
      <c r="E700" s="40" t="s">
        <v>442</v>
      </c>
      <c r="F700" s="40" t="s">
        <v>682</v>
      </c>
      <c r="G700" s="40" t="s">
        <v>44</v>
      </c>
      <c r="H700" s="175" t="s">
        <v>454</v>
      </c>
      <c r="I700" s="175" t="s">
        <v>694</v>
      </c>
      <c r="J700" s="175" t="s">
        <v>695</v>
      </c>
      <c r="K700" s="175" t="s">
        <v>30</v>
      </c>
      <c r="L700" s="175" t="s">
        <v>19</v>
      </c>
      <c r="M700" s="175" t="s">
        <v>20</v>
      </c>
      <c r="N700" s="175" t="s">
        <v>32</v>
      </c>
      <c r="O700" s="175" t="s">
        <v>22</v>
      </c>
    </row>
    <row r="701" spans="1:15" ht="15" customHeight="1" x14ac:dyDescent="0.15">
      <c r="A701" s="40">
        <v>2016</v>
      </c>
      <c r="B701" s="40">
        <v>38</v>
      </c>
      <c r="C701" s="40" t="s">
        <v>106</v>
      </c>
      <c r="D701" s="40" t="s">
        <v>71</v>
      </c>
      <c r="E701" s="40" t="s">
        <v>442</v>
      </c>
      <c r="F701" s="40" t="s">
        <v>682</v>
      </c>
      <c r="G701" s="40" t="s">
        <v>44</v>
      </c>
      <c r="H701" s="175" t="s">
        <v>696</v>
      </c>
      <c r="I701" s="175" t="s">
        <v>697</v>
      </c>
      <c r="J701" s="175" t="s">
        <v>698</v>
      </c>
      <c r="K701" s="175" t="s">
        <v>30</v>
      </c>
      <c r="L701" s="175" t="s">
        <v>19</v>
      </c>
      <c r="M701" s="175" t="s">
        <v>20</v>
      </c>
      <c r="N701" s="175" t="s">
        <v>21</v>
      </c>
      <c r="O701" s="175" t="s">
        <v>37</v>
      </c>
    </row>
    <row r="702" spans="1:15" ht="15" customHeight="1" x14ac:dyDescent="0.15">
      <c r="A702" s="40">
        <v>2016</v>
      </c>
      <c r="B702" s="40">
        <v>38</v>
      </c>
      <c r="C702" s="40" t="s">
        <v>106</v>
      </c>
      <c r="D702" s="40" t="s">
        <v>71</v>
      </c>
      <c r="E702" s="40" t="s">
        <v>442</v>
      </c>
      <c r="F702" s="40" t="s">
        <v>682</v>
      </c>
      <c r="G702" s="40" t="s">
        <v>44</v>
      </c>
      <c r="H702" s="175" t="s">
        <v>457</v>
      </c>
      <c r="I702" s="175" t="s">
        <v>458</v>
      </c>
      <c r="J702" s="175" t="s">
        <v>699</v>
      </c>
      <c r="K702" s="175" t="s">
        <v>30</v>
      </c>
      <c r="L702" s="175" t="s">
        <v>19</v>
      </c>
      <c r="M702" s="175" t="s">
        <v>20</v>
      </c>
      <c r="N702" s="175" t="s">
        <v>32</v>
      </c>
      <c r="O702" s="175" t="s">
        <v>22</v>
      </c>
    </row>
    <row r="703" spans="1:15" ht="15" customHeight="1" x14ac:dyDescent="0.15">
      <c r="A703" s="40">
        <v>2017</v>
      </c>
      <c r="B703" s="40">
        <v>38</v>
      </c>
      <c r="C703" s="40" t="s">
        <v>106</v>
      </c>
      <c r="D703" s="40" t="s">
        <v>71</v>
      </c>
      <c r="E703" s="40" t="s">
        <v>220</v>
      </c>
      <c r="F703" s="40" t="s">
        <v>480</v>
      </c>
      <c r="G703" s="40" t="s">
        <v>3</v>
      </c>
      <c r="H703" s="175" t="s">
        <v>16</v>
      </c>
      <c r="I703" s="175" t="s">
        <v>159</v>
      </c>
      <c r="J703" s="175" t="s">
        <v>160</v>
      </c>
      <c r="K703" s="175" t="s">
        <v>30</v>
      </c>
      <c r="L703" s="175" t="s">
        <v>19</v>
      </c>
      <c r="M703" s="175" t="s">
        <v>25</v>
      </c>
      <c r="N703" s="175" t="s">
        <v>21</v>
      </c>
      <c r="O703" s="175" t="s">
        <v>22</v>
      </c>
    </row>
    <row r="704" spans="1:15" ht="15" customHeight="1" x14ac:dyDescent="0.15">
      <c r="A704" s="40">
        <v>2017</v>
      </c>
      <c r="B704" s="40">
        <v>38</v>
      </c>
      <c r="C704" s="40" t="s">
        <v>106</v>
      </c>
      <c r="D704" s="40" t="s">
        <v>71</v>
      </c>
      <c r="E704" s="40" t="s">
        <v>220</v>
      </c>
      <c r="F704" s="40" t="s">
        <v>480</v>
      </c>
      <c r="G704" s="40" t="s">
        <v>3</v>
      </c>
      <c r="H704" s="176" t="s">
        <v>161</v>
      </c>
      <c r="I704" s="176" t="s">
        <v>162</v>
      </c>
      <c r="J704" s="176" t="s">
        <v>163</v>
      </c>
      <c r="K704" s="176" t="s">
        <v>30</v>
      </c>
      <c r="L704" s="176" t="s">
        <v>19</v>
      </c>
      <c r="M704" s="176" t="s">
        <v>25</v>
      </c>
      <c r="N704" s="176" t="s">
        <v>21</v>
      </c>
      <c r="O704" s="176" t="s">
        <v>22</v>
      </c>
    </row>
    <row r="705" spans="1:15" ht="15" customHeight="1" x14ac:dyDescent="0.15">
      <c r="A705" s="40">
        <v>2017</v>
      </c>
      <c r="B705" s="40">
        <v>38</v>
      </c>
      <c r="C705" s="40" t="s">
        <v>106</v>
      </c>
      <c r="D705" s="40" t="s">
        <v>71</v>
      </c>
      <c r="E705" s="40" t="s">
        <v>220</v>
      </c>
      <c r="F705" s="40" t="s">
        <v>480</v>
      </c>
      <c r="G705" s="40" t="s">
        <v>26</v>
      </c>
      <c r="H705" s="175" t="s">
        <v>481</v>
      </c>
      <c r="I705" s="175" t="s">
        <v>700</v>
      </c>
      <c r="J705" s="175" t="s">
        <v>483</v>
      </c>
      <c r="K705" s="175" t="s">
        <v>30</v>
      </c>
      <c r="L705" s="175" t="s">
        <v>354</v>
      </c>
      <c r="M705" s="175" t="s">
        <v>25</v>
      </c>
      <c r="N705" s="175" t="s">
        <v>21</v>
      </c>
      <c r="O705" s="175" t="s">
        <v>22</v>
      </c>
    </row>
    <row r="706" spans="1:15" ht="15" customHeight="1" x14ac:dyDescent="0.15">
      <c r="A706" s="40">
        <v>2017</v>
      </c>
      <c r="B706" s="40">
        <v>38</v>
      </c>
      <c r="C706" s="40" t="s">
        <v>106</v>
      </c>
      <c r="D706" s="40" t="s">
        <v>71</v>
      </c>
      <c r="E706" s="40" t="s">
        <v>220</v>
      </c>
      <c r="F706" s="40" t="s">
        <v>480</v>
      </c>
      <c r="G706" s="40" t="s">
        <v>34</v>
      </c>
      <c r="H706" s="175" t="s">
        <v>484</v>
      </c>
      <c r="I706" s="175" t="s">
        <v>701</v>
      </c>
      <c r="J706" s="175" t="s">
        <v>702</v>
      </c>
      <c r="K706" s="175" t="s">
        <v>30</v>
      </c>
      <c r="L706" s="175" t="s">
        <v>487</v>
      </c>
      <c r="M706" s="175" t="s">
        <v>25</v>
      </c>
      <c r="N706" s="175" t="s">
        <v>21</v>
      </c>
      <c r="O706" s="175" t="s">
        <v>22</v>
      </c>
    </row>
    <row r="707" spans="1:15" ht="15" customHeight="1" x14ac:dyDescent="0.15">
      <c r="A707" s="40">
        <v>2017</v>
      </c>
      <c r="B707" s="40">
        <v>38</v>
      </c>
      <c r="C707" s="40" t="s">
        <v>106</v>
      </c>
      <c r="D707" s="40" t="s">
        <v>71</v>
      </c>
      <c r="E707" s="40" t="s">
        <v>220</v>
      </c>
      <c r="F707" s="40" t="s">
        <v>480</v>
      </c>
      <c r="G707" s="40" t="s">
        <v>34</v>
      </c>
      <c r="H707" s="175" t="s">
        <v>488</v>
      </c>
      <c r="I707" s="175" t="s">
        <v>703</v>
      </c>
      <c r="J707" s="175" t="s">
        <v>704</v>
      </c>
      <c r="K707" s="175" t="s">
        <v>30</v>
      </c>
      <c r="L707" s="175" t="s">
        <v>487</v>
      </c>
      <c r="M707" s="175" t="s">
        <v>25</v>
      </c>
      <c r="N707" s="175" t="s">
        <v>21</v>
      </c>
      <c r="O707" s="175" t="s">
        <v>22</v>
      </c>
    </row>
    <row r="708" spans="1:15" ht="15" customHeight="1" x14ac:dyDescent="0.15">
      <c r="A708" s="40">
        <v>2017</v>
      </c>
      <c r="B708" s="40">
        <v>38</v>
      </c>
      <c r="C708" s="40" t="s">
        <v>106</v>
      </c>
      <c r="D708" s="40" t="s">
        <v>71</v>
      </c>
      <c r="E708" s="40" t="s">
        <v>220</v>
      </c>
      <c r="F708" s="40" t="s">
        <v>480</v>
      </c>
      <c r="G708" s="40" t="s">
        <v>34</v>
      </c>
      <c r="H708" s="176" t="s">
        <v>491</v>
      </c>
      <c r="I708" s="176" t="s">
        <v>492</v>
      </c>
      <c r="J708" s="176" t="s">
        <v>705</v>
      </c>
      <c r="K708" s="176" t="s">
        <v>30</v>
      </c>
      <c r="L708" s="176" t="s">
        <v>487</v>
      </c>
      <c r="M708" s="176" t="s">
        <v>25</v>
      </c>
      <c r="N708" s="176" t="s">
        <v>21</v>
      </c>
      <c r="O708" s="176" t="s">
        <v>22</v>
      </c>
    </row>
    <row r="709" spans="1:15" ht="15" customHeight="1" x14ac:dyDescent="0.15">
      <c r="A709" s="40">
        <v>2017</v>
      </c>
      <c r="B709" s="40">
        <v>38</v>
      </c>
      <c r="C709" s="40" t="s">
        <v>106</v>
      </c>
      <c r="D709" s="40" t="s">
        <v>71</v>
      </c>
      <c r="E709" s="40" t="s">
        <v>220</v>
      </c>
      <c r="F709" s="40" t="s">
        <v>480</v>
      </c>
      <c r="G709" s="40" t="s">
        <v>34</v>
      </c>
      <c r="H709" s="175" t="s">
        <v>494</v>
      </c>
      <c r="I709" s="175" t="s">
        <v>495</v>
      </c>
      <c r="J709" s="175" t="s">
        <v>706</v>
      </c>
      <c r="K709" s="175" t="s">
        <v>30</v>
      </c>
      <c r="L709" s="175" t="s">
        <v>487</v>
      </c>
      <c r="M709" s="175" t="s">
        <v>25</v>
      </c>
      <c r="N709" s="175" t="s">
        <v>200</v>
      </c>
      <c r="O709" s="175" t="s">
        <v>22</v>
      </c>
    </row>
    <row r="710" spans="1:15" ht="15" customHeight="1" x14ac:dyDescent="0.15">
      <c r="A710" s="40">
        <v>2017</v>
      </c>
      <c r="B710" s="40">
        <v>38</v>
      </c>
      <c r="C710" s="40" t="s">
        <v>106</v>
      </c>
      <c r="D710" s="40" t="s">
        <v>71</v>
      </c>
      <c r="E710" s="40" t="s">
        <v>220</v>
      </c>
      <c r="F710" s="40" t="s">
        <v>480</v>
      </c>
      <c r="G710" s="40" t="s">
        <v>34</v>
      </c>
      <c r="H710" s="175" t="s">
        <v>497</v>
      </c>
      <c r="I710" s="175" t="s">
        <v>498</v>
      </c>
      <c r="J710" s="175" t="s">
        <v>499</v>
      </c>
      <c r="K710" s="175" t="s">
        <v>30</v>
      </c>
      <c r="L710" s="175" t="s">
        <v>487</v>
      </c>
      <c r="M710" s="175" t="s">
        <v>25</v>
      </c>
      <c r="N710" s="175" t="s">
        <v>32</v>
      </c>
      <c r="O710" s="175" t="s">
        <v>22</v>
      </c>
    </row>
    <row r="711" spans="1:15" ht="15" customHeight="1" x14ac:dyDescent="0.15">
      <c r="A711" s="40">
        <v>2017</v>
      </c>
      <c r="B711" s="40">
        <v>38</v>
      </c>
      <c r="C711" s="40" t="s">
        <v>106</v>
      </c>
      <c r="D711" s="40" t="s">
        <v>71</v>
      </c>
      <c r="E711" s="40" t="s">
        <v>220</v>
      </c>
      <c r="F711" s="40" t="s">
        <v>480</v>
      </c>
      <c r="G711" s="40" t="s">
        <v>44</v>
      </c>
      <c r="H711" s="175" t="s">
        <v>500</v>
      </c>
      <c r="I711" s="175" t="s">
        <v>235</v>
      </c>
      <c r="J711" s="175" t="s">
        <v>707</v>
      </c>
      <c r="K711" s="175" t="s">
        <v>30</v>
      </c>
      <c r="L711" s="175" t="s">
        <v>19</v>
      </c>
      <c r="M711" s="175" t="s">
        <v>20</v>
      </c>
      <c r="N711" s="175" t="s">
        <v>21</v>
      </c>
      <c r="O711" s="175" t="s">
        <v>22</v>
      </c>
    </row>
    <row r="712" spans="1:15" ht="15" customHeight="1" x14ac:dyDescent="0.15">
      <c r="A712" s="40">
        <v>2017</v>
      </c>
      <c r="B712" s="40">
        <v>38</v>
      </c>
      <c r="C712" s="40" t="s">
        <v>106</v>
      </c>
      <c r="D712" s="40" t="s">
        <v>71</v>
      </c>
      <c r="E712" s="40" t="s">
        <v>220</v>
      </c>
      <c r="F712" s="40" t="s">
        <v>480</v>
      </c>
      <c r="G712" s="40" t="s">
        <v>44</v>
      </c>
      <c r="H712" s="175" t="s">
        <v>502</v>
      </c>
      <c r="I712" s="175" t="s">
        <v>503</v>
      </c>
      <c r="J712" s="175" t="s">
        <v>504</v>
      </c>
      <c r="K712" s="175" t="s">
        <v>30</v>
      </c>
      <c r="L712" s="175" t="s">
        <v>505</v>
      </c>
      <c r="M712" s="175" t="s">
        <v>20</v>
      </c>
      <c r="N712" s="175" t="s">
        <v>506</v>
      </c>
      <c r="O712" s="175" t="s">
        <v>22</v>
      </c>
    </row>
    <row r="713" spans="1:15" ht="15" customHeight="1" x14ac:dyDescent="0.15">
      <c r="A713" s="40">
        <v>2017</v>
      </c>
      <c r="B713" s="40">
        <v>38</v>
      </c>
      <c r="C713" s="40" t="s">
        <v>106</v>
      </c>
      <c r="D713" s="40" t="s">
        <v>71</v>
      </c>
      <c r="E713" s="40" t="s">
        <v>220</v>
      </c>
      <c r="F713" s="40" t="s">
        <v>480</v>
      </c>
      <c r="G713" s="40" t="s">
        <v>44</v>
      </c>
      <c r="H713" s="175" t="s">
        <v>507</v>
      </c>
      <c r="I713" s="175" t="s">
        <v>508</v>
      </c>
      <c r="J713" s="175" t="s">
        <v>509</v>
      </c>
      <c r="K713" s="175" t="s">
        <v>30</v>
      </c>
      <c r="L713" s="175" t="s">
        <v>19</v>
      </c>
      <c r="M713" s="175" t="s">
        <v>20</v>
      </c>
      <c r="N713" s="175" t="s">
        <v>21</v>
      </c>
      <c r="O713" s="175" t="s">
        <v>22</v>
      </c>
    </row>
    <row r="714" spans="1:15" ht="15" customHeight="1" x14ac:dyDescent="0.15">
      <c r="A714" s="40">
        <v>2017</v>
      </c>
      <c r="B714" s="40">
        <v>38</v>
      </c>
      <c r="C714" s="40" t="s">
        <v>106</v>
      </c>
      <c r="D714" s="40" t="s">
        <v>71</v>
      </c>
      <c r="E714" s="40" t="s">
        <v>220</v>
      </c>
      <c r="F714" s="40" t="s">
        <v>480</v>
      </c>
      <c r="G714" s="40" t="s">
        <v>44</v>
      </c>
      <c r="H714" s="175" t="s">
        <v>510</v>
      </c>
      <c r="I714" s="175" t="s">
        <v>511</v>
      </c>
      <c r="J714" s="175" t="s">
        <v>512</v>
      </c>
      <c r="K714" s="175" t="s">
        <v>30</v>
      </c>
      <c r="L714" s="175" t="s">
        <v>354</v>
      </c>
      <c r="M714" s="175" t="s">
        <v>20</v>
      </c>
      <c r="N714" s="175" t="s">
        <v>21</v>
      </c>
      <c r="O714" s="175" t="s">
        <v>22</v>
      </c>
    </row>
    <row r="715" spans="1:15" ht="15" customHeight="1" x14ac:dyDescent="0.15">
      <c r="A715" s="40">
        <v>2017</v>
      </c>
      <c r="B715" s="40">
        <v>38</v>
      </c>
      <c r="C715" s="40" t="s">
        <v>106</v>
      </c>
      <c r="D715" s="40" t="s">
        <v>71</v>
      </c>
      <c r="E715" s="40" t="s">
        <v>220</v>
      </c>
      <c r="F715" s="40" t="s">
        <v>480</v>
      </c>
      <c r="G715" s="40" t="s">
        <v>44</v>
      </c>
      <c r="H715" s="175" t="s">
        <v>513</v>
      </c>
      <c r="I715" s="175" t="s">
        <v>514</v>
      </c>
      <c r="J715" s="175" t="s">
        <v>515</v>
      </c>
      <c r="K715" s="175" t="s">
        <v>30</v>
      </c>
      <c r="L715" s="175" t="s">
        <v>199</v>
      </c>
      <c r="M715" s="175" t="s">
        <v>20</v>
      </c>
      <c r="N715" s="175" t="s">
        <v>21</v>
      </c>
      <c r="O715" s="175" t="s">
        <v>22</v>
      </c>
    </row>
    <row r="716" spans="1:15" ht="15" customHeight="1" x14ac:dyDescent="0.15">
      <c r="A716" s="40">
        <v>2017</v>
      </c>
      <c r="B716" s="40">
        <v>38</v>
      </c>
      <c r="C716" s="40" t="s">
        <v>106</v>
      </c>
      <c r="D716" s="40" t="s">
        <v>71</v>
      </c>
      <c r="E716" s="40" t="s">
        <v>220</v>
      </c>
      <c r="F716" s="40" t="s">
        <v>480</v>
      </c>
      <c r="G716" s="40" t="s">
        <v>44</v>
      </c>
      <c r="H716" s="175" t="s">
        <v>516</v>
      </c>
      <c r="I716" s="175" t="s">
        <v>205</v>
      </c>
      <c r="J716" s="175" t="s">
        <v>206</v>
      </c>
      <c r="K716" s="175" t="s">
        <v>30</v>
      </c>
      <c r="L716" s="175" t="s">
        <v>505</v>
      </c>
      <c r="M716" s="175" t="s">
        <v>20</v>
      </c>
      <c r="N716" s="175" t="s">
        <v>21</v>
      </c>
      <c r="O716" s="175" t="s">
        <v>22</v>
      </c>
    </row>
    <row r="717" spans="1:15" ht="15" customHeight="1" x14ac:dyDescent="0.15">
      <c r="A717" s="40">
        <v>2017</v>
      </c>
      <c r="B717" s="40">
        <v>38</v>
      </c>
      <c r="C717" s="40" t="s">
        <v>106</v>
      </c>
      <c r="D717" s="40" t="s">
        <v>71</v>
      </c>
      <c r="E717" s="40" t="s">
        <v>251</v>
      </c>
      <c r="F717" s="40" t="s">
        <v>517</v>
      </c>
      <c r="G717" s="40" t="s">
        <v>3</v>
      </c>
      <c r="H717" s="175" t="s">
        <v>16</v>
      </c>
      <c r="I717" s="175" t="s">
        <v>159</v>
      </c>
      <c r="J717" s="175" t="s">
        <v>160</v>
      </c>
      <c r="K717" s="175" t="s">
        <v>30</v>
      </c>
      <c r="L717" s="175" t="s">
        <v>19</v>
      </c>
      <c r="M717" s="175" t="s">
        <v>25</v>
      </c>
      <c r="N717" s="175" t="s">
        <v>21</v>
      </c>
      <c r="O717" s="175" t="s">
        <v>22</v>
      </c>
    </row>
    <row r="718" spans="1:15" ht="15" customHeight="1" x14ac:dyDescent="0.15">
      <c r="A718" s="40">
        <v>2017</v>
      </c>
      <c r="B718" s="40">
        <v>38</v>
      </c>
      <c r="C718" s="40" t="s">
        <v>106</v>
      </c>
      <c r="D718" s="40" t="s">
        <v>71</v>
      </c>
      <c r="E718" s="40" t="s">
        <v>251</v>
      </c>
      <c r="F718" s="40" t="s">
        <v>517</v>
      </c>
      <c r="G718" s="40" t="s">
        <v>3</v>
      </c>
      <c r="H718" s="176" t="s">
        <v>161</v>
      </c>
      <c r="I718" s="176" t="s">
        <v>162</v>
      </c>
      <c r="J718" s="176" t="s">
        <v>518</v>
      </c>
      <c r="K718" s="176" t="s">
        <v>30</v>
      </c>
      <c r="L718" s="176" t="s">
        <v>19</v>
      </c>
      <c r="M718" s="176" t="s">
        <v>25</v>
      </c>
      <c r="N718" s="176" t="s">
        <v>21</v>
      </c>
      <c r="O718" s="176" t="s">
        <v>22</v>
      </c>
    </row>
    <row r="719" spans="1:15" ht="15" customHeight="1" x14ac:dyDescent="0.15">
      <c r="A719" s="40">
        <v>2017</v>
      </c>
      <c r="B719" s="40">
        <v>38</v>
      </c>
      <c r="C719" s="40" t="s">
        <v>106</v>
      </c>
      <c r="D719" s="40" t="s">
        <v>71</v>
      </c>
      <c r="E719" s="40" t="s">
        <v>251</v>
      </c>
      <c r="F719" s="40" t="s">
        <v>517</v>
      </c>
      <c r="G719" s="40" t="s">
        <v>26</v>
      </c>
      <c r="H719" s="175" t="s">
        <v>519</v>
      </c>
      <c r="I719" s="175" t="s">
        <v>708</v>
      </c>
      <c r="J719" s="175" t="s">
        <v>524</v>
      </c>
      <c r="K719" s="175" t="s">
        <v>30</v>
      </c>
      <c r="L719" s="175" t="s">
        <v>19</v>
      </c>
      <c r="M719" s="175" t="s">
        <v>25</v>
      </c>
      <c r="N719" s="175" t="s">
        <v>21</v>
      </c>
      <c r="O719" s="175" t="s">
        <v>22</v>
      </c>
    </row>
    <row r="720" spans="1:15" ht="15" customHeight="1" x14ac:dyDescent="0.15">
      <c r="A720" s="40">
        <v>2017</v>
      </c>
      <c r="B720" s="40">
        <v>38</v>
      </c>
      <c r="C720" s="40" t="s">
        <v>106</v>
      </c>
      <c r="D720" s="40" t="s">
        <v>71</v>
      </c>
      <c r="E720" s="40" t="s">
        <v>251</v>
      </c>
      <c r="F720" s="40" t="s">
        <v>517</v>
      </c>
      <c r="G720" s="40" t="s">
        <v>34</v>
      </c>
      <c r="H720" s="175" t="s">
        <v>522</v>
      </c>
      <c r="I720" s="175" t="s">
        <v>523</v>
      </c>
      <c r="J720" s="175" t="s">
        <v>524</v>
      </c>
      <c r="K720" s="175" t="s">
        <v>30</v>
      </c>
      <c r="L720" s="175" t="s">
        <v>19</v>
      </c>
      <c r="M720" s="175" t="s">
        <v>25</v>
      </c>
      <c r="N720" s="175" t="s">
        <v>21</v>
      </c>
      <c r="O720" s="175" t="s">
        <v>37</v>
      </c>
    </row>
    <row r="721" spans="1:15" ht="15" customHeight="1" x14ac:dyDescent="0.15">
      <c r="A721" s="40">
        <v>2017</v>
      </c>
      <c r="B721" s="40">
        <v>38</v>
      </c>
      <c r="C721" s="40" t="s">
        <v>106</v>
      </c>
      <c r="D721" s="40" t="s">
        <v>71</v>
      </c>
      <c r="E721" s="40" t="s">
        <v>251</v>
      </c>
      <c r="F721" s="40" t="s">
        <v>517</v>
      </c>
      <c r="G721" s="40" t="s">
        <v>44</v>
      </c>
      <c r="H721" s="175" t="s">
        <v>525</v>
      </c>
      <c r="I721" s="175" t="s">
        <v>526</v>
      </c>
      <c r="J721" s="175" t="s">
        <v>527</v>
      </c>
      <c r="K721" s="175" t="s">
        <v>30</v>
      </c>
      <c r="L721" s="175" t="s">
        <v>19</v>
      </c>
      <c r="M721" s="175" t="s">
        <v>20</v>
      </c>
      <c r="N721" s="175" t="s">
        <v>21</v>
      </c>
      <c r="O721" s="175" t="s">
        <v>37</v>
      </c>
    </row>
    <row r="722" spans="1:15" ht="15" customHeight="1" x14ac:dyDescent="0.15">
      <c r="A722" s="40">
        <v>2017</v>
      </c>
      <c r="B722" s="40">
        <v>38</v>
      </c>
      <c r="C722" s="40" t="s">
        <v>106</v>
      </c>
      <c r="D722" s="40" t="s">
        <v>71</v>
      </c>
      <c r="E722" s="40" t="s">
        <v>251</v>
      </c>
      <c r="F722" s="40" t="s">
        <v>517</v>
      </c>
      <c r="G722" s="40" t="s">
        <v>44</v>
      </c>
      <c r="H722" s="175" t="s">
        <v>528</v>
      </c>
      <c r="I722" s="175" t="s">
        <v>529</v>
      </c>
      <c r="J722" s="175" t="s">
        <v>530</v>
      </c>
      <c r="K722" s="175" t="s">
        <v>30</v>
      </c>
      <c r="L722" s="175" t="s">
        <v>19</v>
      </c>
      <c r="M722" s="175" t="s">
        <v>20</v>
      </c>
      <c r="N722" s="175" t="s">
        <v>21</v>
      </c>
      <c r="O722" s="175" t="s">
        <v>37</v>
      </c>
    </row>
    <row r="723" spans="1:15" ht="15" customHeight="1" x14ac:dyDescent="0.15">
      <c r="A723" s="40">
        <v>2017</v>
      </c>
      <c r="B723" s="40">
        <v>38</v>
      </c>
      <c r="C723" s="40" t="s">
        <v>106</v>
      </c>
      <c r="D723" s="40" t="s">
        <v>71</v>
      </c>
      <c r="E723" s="40" t="s">
        <v>251</v>
      </c>
      <c r="F723" s="40" t="s">
        <v>517</v>
      </c>
      <c r="G723" s="40" t="s">
        <v>44</v>
      </c>
      <c r="H723" s="175" t="s">
        <v>709</v>
      </c>
      <c r="I723" s="175" t="s">
        <v>710</v>
      </c>
      <c r="J723" s="175" t="s">
        <v>711</v>
      </c>
      <c r="K723" s="175" t="s">
        <v>30</v>
      </c>
      <c r="L723" s="175" t="s">
        <v>19</v>
      </c>
      <c r="M723" s="175" t="s">
        <v>20</v>
      </c>
      <c r="N723" s="175" t="s">
        <v>21</v>
      </c>
      <c r="O723" s="175" t="s">
        <v>45</v>
      </c>
    </row>
    <row r="724" spans="1:15" ht="15" customHeight="1" x14ac:dyDescent="0.15">
      <c r="A724" s="40">
        <v>2017</v>
      </c>
      <c r="B724" s="40">
        <v>38</v>
      </c>
      <c r="C724" s="40" t="s">
        <v>106</v>
      </c>
      <c r="D724" s="40" t="s">
        <v>71</v>
      </c>
      <c r="E724" s="40" t="s">
        <v>280</v>
      </c>
      <c r="F724" s="40" t="s">
        <v>281</v>
      </c>
      <c r="G724" s="40" t="s">
        <v>3</v>
      </c>
      <c r="H724" s="175" t="s">
        <v>16</v>
      </c>
      <c r="I724" s="175" t="s">
        <v>159</v>
      </c>
      <c r="J724" s="175" t="s">
        <v>160</v>
      </c>
      <c r="K724" s="175" t="s">
        <v>30</v>
      </c>
      <c r="L724" s="175" t="s">
        <v>19</v>
      </c>
      <c r="M724" s="175" t="s">
        <v>25</v>
      </c>
      <c r="N724" s="175" t="s">
        <v>21</v>
      </c>
      <c r="O724" s="175" t="s">
        <v>22</v>
      </c>
    </row>
    <row r="725" spans="1:15" ht="15" customHeight="1" x14ac:dyDescent="0.15">
      <c r="A725" s="40">
        <v>2017</v>
      </c>
      <c r="B725" s="40">
        <v>38</v>
      </c>
      <c r="C725" s="40" t="s">
        <v>106</v>
      </c>
      <c r="D725" s="40" t="s">
        <v>71</v>
      </c>
      <c r="E725" s="40" t="s">
        <v>280</v>
      </c>
      <c r="F725" s="40" t="s">
        <v>281</v>
      </c>
      <c r="G725" s="40" t="s">
        <v>3</v>
      </c>
      <c r="H725" s="176" t="s">
        <v>161</v>
      </c>
      <c r="I725" s="176" t="s">
        <v>162</v>
      </c>
      <c r="J725" s="176" t="s">
        <v>534</v>
      </c>
      <c r="K725" s="176" t="s">
        <v>30</v>
      </c>
      <c r="L725" s="176" t="s">
        <v>19</v>
      </c>
      <c r="M725" s="176" t="s">
        <v>25</v>
      </c>
      <c r="N725" s="176" t="s">
        <v>21</v>
      </c>
      <c r="O725" s="176" t="s">
        <v>22</v>
      </c>
    </row>
    <row r="726" spans="1:15" ht="15" customHeight="1" x14ac:dyDescent="0.15">
      <c r="A726" s="40">
        <v>2017</v>
      </c>
      <c r="B726" s="40">
        <v>38</v>
      </c>
      <c r="C726" s="40" t="s">
        <v>106</v>
      </c>
      <c r="D726" s="40" t="s">
        <v>71</v>
      </c>
      <c r="E726" s="40" t="s">
        <v>280</v>
      </c>
      <c r="F726" s="40" t="s">
        <v>281</v>
      </c>
      <c r="G726" s="40" t="s">
        <v>26</v>
      </c>
      <c r="H726" s="175" t="s">
        <v>481</v>
      </c>
      <c r="I726" s="175" t="s">
        <v>700</v>
      </c>
      <c r="J726" s="175" t="s">
        <v>483</v>
      </c>
      <c r="K726" s="175" t="s">
        <v>30</v>
      </c>
      <c r="L726" s="175" t="s">
        <v>354</v>
      </c>
      <c r="M726" s="175" t="s">
        <v>25</v>
      </c>
      <c r="N726" s="175" t="s">
        <v>21</v>
      </c>
      <c r="O726" s="175" t="s">
        <v>22</v>
      </c>
    </row>
    <row r="727" spans="1:15" ht="15" customHeight="1" x14ac:dyDescent="0.15">
      <c r="A727" s="40">
        <v>2017</v>
      </c>
      <c r="B727" s="40">
        <v>38</v>
      </c>
      <c r="C727" s="40" t="s">
        <v>106</v>
      </c>
      <c r="D727" s="40" t="s">
        <v>71</v>
      </c>
      <c r="E727" s="40" t="s">
        <v>280</v>
      </c>
      <c r="F727" s="40" t="s">
        <v>281</v>
      </c>
      <c r="G727" s="40" t="s">
        <v>34</v>
      </c>
      <c r="H727" s="175" t="s">
        <v>712</v>
      </c>
      <c r="I727" s="175" t="s">
        <v>713</v>
      </c>
      <c r="J727" s="175" t="s">
        <v>714</v>
      </c>
      <c r="K727" s="175" t="s">
        <v>30</v>
      </c>
      <c r="L727" s="175" t="s">
        <v>19</v>
      </c>
      <c r="M727" s="175" t="s">
        <v>25</v>
      </c>
      <c r="N727" s="175" t="s">
        <v>21</v>
      </c>
      <c r="O727" s="175" t="s">
        <v>22</v>
      </c>
    </row>
    <row r="728" spans="1:15" ht="15" customHeight="1" x14ac:dyDescent="0.15">
      <c r="A728" s="40">
        <v>2017</v>
      </c>
      <c r="B728" s="40">
        <v>38</v>
      </c>
      <c r="C728" s="40" t="s">
        <v>106</v>
      </c>
      <c r="D728" s="40" t="s">
        <v>71</v>
      </c>
      <c r="E728" s="40" t="s">
        <v>280</v>
      </c>
      <c r="F728" s="40" t="s">
        <v>281</v>
      </c>
      <c r="G728" s="40" t="s">
        <v>44</v>
      </c>
      <c r="H728" s="175" t="s">
        <v>715</v>
      </c>
      <c r="I728" s="175" t="s">
        <v>716</v>
      </c>
      <c r="J728" s="175" t="s">
        <v>717</v>
      </c>
      <c r="K728" s="175" t="s">
        <v>30</v>
      </c>
      <c r="L728" s="175" t="s">
        <v>19</v>
      </c>
      <c r="M728" s="175" t="s">
        <v>20</v>
      </c>
      <c r="N728" s="175" t="s">
        <v>21</v>
      </c>
      <c r="O728" s="175" t="s">
        <v>22</v>
      </c>
    </row>
    <row r="729" spans="1:15" ht="15" customHeight="1" x14ac:dyDescent="0.15">
      <c r="A729" s="40">
        <v>2017</v>
      </c>
      <c r="B729" s="40">
        <v>38</v>
      </c>
      <c r="C729" s="40" t="s">
        <v>106</v>
      </c>
      <c r="D729" s="40" t="s">
        <v>71</v>
      </c>
      <c r="E729" s="40" t="s">
        <v>280</v>
      </c>
      <c r="F729" s="40" t="s">
        <v>281</v>
      </c>
      <c r="G729" s="40" t="s">
        <v>44</v>
      </c>
      <c r="H729" s="175" t="s">
        <v>718</v>
      </c>
      <c r="I729" s="175" t="s">
        <v>719</v>
      </c>
      <c r="J729" s="175" t="s">
        <v>720</v>
      </c>
      <c r="K729" s="175" t="s">
        <v>30</v>
      </c>
      <c r="L729" s="175" t="s">
        <v>19</v>
      </c>
      <c r="M729" s="175" t="s">
        <v>20</v>
      </c>
      <c r="N729" s="175" t="s">
        <v>21</v>
      </c>
      <c r="O729" s="175" t="s">
        <v>22</v>
      </c>
    </row>
    <row r="730" spans="1:15" ht="15" customHeight="1" x14ac:dyDescent="0.15">
      <c r="A730" s="40">
        <v>2017</v>
      </c>
      <c r="B730" s="40">
        <v>38</v>
      </c>
      <c r="C730" s="40" t="s">
        <v>106</v>
      </c>
      <c r="D730" s="40" t="s">
        <v>71</v>
      </c>
      <c r="E730" s="40" t="s">
        <v>280</v>
      </c>
      <c r="F730" s="40" t="s">
        <v>281</v>
      </c>
      <c r="G730" s="40" t="s">
        <v>44</v>
      </c>
      <c r="H730" s="175" t="s">
        <v>538</v>
      </c>
      <c r="I730" s="175" t="s">
        <v>721</v>
      </c>
      <c r="J730" s="175" t="s">
        <v>722</v>
      </c>
      <c r="K730" s="175" t="s">
        <v>30</v>
      </c>
      <c r="L730" s="175" t="s">
        <v>19</v>
      </c>
      <c r="M730" s="175" t="s">
        <v>20</v>
      </c>
      <c r="N730" s="175" t="s">
        <v>21</v>
      </c>
      <c r="O730" s="175" t="s">
        <v>22</v>
      </c>
    </row>
    <row r="731" spans="1:15" ht="15" customHeight="1" x14ac:dyDescent="0.15">
      <c r="A731" s="40">
        <v>2017</v>
      </c>
      <c r="B731" s="40">
        <v>38</v>
      </c>
      <c r="C731" s="40" t="s">
        <v>106</v>
      </c>
      <c r="D731" s="40" t="s">
        <v>71</v>
      </c>
      <c r="E731" s="40" t="s">
        <v>295</v>
      </c>
      <c r="F731" s="40" t="s">
        <v>550</v>
      </c>
      <c r="G731" s="40" t="s">
        <v>3</v>
      </c>
      <c r="H731" s="175" t="s">
        <v>16</v>
      </c>
      <c r="I731" s="175" t="s">
        <v>159</v>
      </c>
      <c r="J731" s="175" t="s">
        <v>160</v>
      </c>
      <c r="K731" s="175" t="s">
        <v>30</v>
      </c>
      <c r="L731" s="175" t="s">
        <v>19</v>
      </c>
      <c r="M731" s="175" t="s">
        <v>25</v>
      </c>
      <c r="N731" s="175" t="s">
        <v>21</v>
      </c>
      <c r="O731" s="175" t="s">
        <v>22</v>
      </c>
    </row>
    <row r="732" spans="1:15" ht="15" customHeight="1" x14ac:dyDescent="0.15">
      <c r="A732" s="40">
        <v>2017</v>
      </c>
      <c r="B732" s="40">
        <v>38</v>
      </c>
      <c r="C732" s="40" t="s">
        <v>106</v>
      </c>
      <c r="D732" s="40" t="s">
        <v>71</v>
      </c>
      <c r="E732" s="40" t="s">
        <v>295</v>
      </c>
      <c r="F732" s="40" t="s">
        <v>550</v>
      </c>
      <c r="G732" s="40" t="s">
        <v>3</v>
      </c>
      <c r="H732" s="176" t="s">
        <v>161</v>
      </c>
      <c r="I732" s="176" t="s">
        <v>162</v>
      </c>
      <c r="J732" s="176" t="s">
        <v>163</v>
      </c>
      <c r="K732" s="176" t="s">
        <v>30</v>
      </c>
      <c r="L732" s="176" t="s">
        <v>19</v>
      </c>
      <c r="M732" s="176" t="s">
        <v>25</v>
      </c>
      <c r="N732" s="176" t="s">
        <v>21</v>
      </c>
      <c r="O732" s="176" t="s">
        <v>22</v>
      </c>
    </row>
    <row r="733" spans="1:15" ht="15" customHeight="1" x14ac:dyDescent="0.15">
      <c r="A733" s="40">
        <v>2017</v>
      </c>
      <c r="B733" s="40">
        <v>38</v>
      </c>
      <c r="C733" s="40" t="s">
        <v>106</v>
      </c>
      <c r="D733" s="40" t="s">
        <v>71</v>
      </c>
      <c r="E733" s="40" t="s">
        <v>295</v>
      </c>
      <c r="F733" s="40" t="s">
        <v>550</v>
      </c>
      <c r="G733" s="40" t="s">
        <v>26</v>
      </c>
      <c r="H733" s="175" t="s">
        <v>27</v>
      </c>
      <c r="I733" s="175" t="s">
        <v>28</v>
      </c>
      <c r="J733" s="175" t="s">
        <v>29</v>
      </c>
      <c r="K733" s="175" t="s">
        <v>30</v>
      </c>
      <c r="L733" s="175" t="s">
        <v>31</v>
      </c>
      <c r="M733" s="175" t="s">
        <v>25</v>
      </c>
      <c r="N733" s="175" t="s">
        <v>21</v>
      </c>
      <c r="O733" s="175" t="s">
        <v>22</v>
      </c>
    </row>
    <row r="734" spans="1:15" ht="15" customHeight="1" x14ac:dyDescent="0.15">
      <c r="A734" s="40">
        <v>2017</v>
      </c>
      <c r="B734" s="40">
        <v>38</v>
      </c>
      <c r="C734" s="40" t="s">
        <v>106</v>
      </c>
      <c r="D734" s="40" t="s">
        <v>71</v>
      </c>
      <c r="E734" s="40" t="s">
        <v>295</v>
      </c>
      <c r="F734" s="40" t="s">
        <v>550</v>
      </c>
      <c r="G734" s="40" t="s">
        <v>34</v>
      </c>
      <c r="H734" s="175" t="s">
        <v>38</v>
      </c>
      <c r="I734" s="175" t="s">
        <v>39</v>
      </c>
      <c r="J734" s="175" t="s">
        <v>40</v>
      </c>
      <c r="K734" s="175" t="s">
        <v>30</v>
      </c>
      <c r="L734" s="175" t="s">
        <v>19</v>
      </c>
      <c r="M734" s="175" t="s">
        <v>25</v>
      </c>
      <c r="N734" s="175" t="s">
        <v>21</v>
      </c>
      <c r="O734" s="175" t="s">
        <v>22</v>
      </c>
    </row>
    <row r="735" spans="1:15" ht="15" customHeight="1" x14ac:dyDescent="0.15">
      <c r="A735" s="40">
        <v>2017</v>
      </c>
      <c r="B735" s="40">
        <v>38</v>
      </c>
      <c r="C735" s="40" t="s">
        <v>106</v>
      </c>
      <c r="D735" s="40" t="s">
        <v>71</v>
      </c>
      <c r="E735" s="40" t="s">
        <v>295</v>
      </c>
      <c r="F735" s="40" t="s">
        <v>550</v>
      </c>
      <c r="G735" s="40" t="s">
        <v>34</v>
      </c>
      <c r="H735" s="175" t="s">
        <v>165</v>
      </c>
      <c r="I735" s="175" t="s">
        <v>166</v>
      </c>
      <c r="J735" s="175" t="s">
        <v>167</v>
      </c>
      <c r="K735" s="175" t="s">
        <v>30</v>
      </c>
      <c r="L735" s="175" t="s">
        <v>19</v>
      </c>
      <c r="M735" s="175" t="s">
        <v>25</v>
      </c>
      <c r="N735" s="175" t="s">
        <v>21</v>
      </c>
      <c r="O735" s="175" t="s">
        <v>22</v>
      </c>
    </row>
    <row r="736" spans="1:15" ht="15" customHeight="1" x14ac:dyDescent="0.15">
      <c r="A736" s="40">
        <v>2017</v>
      </c>
      <c r="B736" s="40">
        <v>38</v>
      </c>
      <c r="C736" s="40" t="s">
        <v>106</v>
      </c>
      <c r="D736" s="40" t="s">
        <v>71</v>
      </c>
      <c r="E736" s="40" t="s">
        <v>295</v>
      </c>
      <c r="F736" s="40" t="s">
        <v>550</v>
      </c>
      <c r="G736" s="40" t="s">
        <v>34</v>
      </c>
      <c r="H736" s="175" t="s">
        <v>41</v>
      </c>
      <c r="I736" s="175" t="s">
        <v>42</v>
      </c>
      <c r="J736" s="175" t="s">
        <v>43</v>
      </c>
      <c r="K736" s="175" t="s">
        <v>30</v>
      </c>
      <c r="L736" s="175" t="s">
        <v>19</v>
      </c>
      <c r="M736" s="175" t="s">
        <v>25</v>
      </c>
      <c r="N736" s="175" t="s">
        <v>21</v>
      </c>
      <c r="O736" s="175" t="s">
        <v>22</v>
      </c>
    </row>
    <row r="737" spans="1:15" ht="15" customHeight="1" x14ac:dyDescent="0.15">
      <c r="A737" s="40">
        <v>2017</v>
      </c>
      <c r="B737" s="40">
        <v>38</v>
      </c>
      <c r="C737" s="40" t="s">
        <v>106</v>
      </c>
      <c r="D737" s="40" t="s">
        <v>71</v>
      </c>
      <c r="E737" s="40" t="s">
        <v>295</v>
      </c>
      <c r="F737" s="40" t="s">
        <v>550</v>
      </c>
      <c r="G737" s="40" t="s">
        <v>44</v>
      </c>
      <c r="H737" s="175" t="s">
        <v>168</v>
      </c>
      <c r="I737" s="175" t="s">
        <v>169</v>
      </c>
      <c r="J737" s="175" t="s">
        <v>170</v>
      </c>
      <c r="K737" s="175" t="s">
        <v>30</v>
      </c>
      <c r="L737" s="175" t="s">
        <v>19</v>
      </c>
      <c r="M737" s="175" t="s">
        <v>20</v>
      </c>
      <c r="N737" s="175" t="s">
        <v>32</v>
      </c>
      <c r="O737" s="175" t="s">
        <v>45</v>
      </c>
    </row>
    <row r="738" spans="1:15" ht="15" customHeight="1" x14ac:dyDescent="0.15">
      <c r="A738" s="40">
        <v>2017</v>
      </c>
      <c r="B738" s="40">
        <v>38</v>
      </c>
      <c r="C738" s="40" t="s">
        <v>106</v>
      </c>
      <c r="D738" s="40" t="s">
        <v>71</v>
      </c>
      <c r="E738" s="40" t="s">
        <v>295</v>
      </c>
      <c r="F738" s="40" t="s">
        <v>550</v>
      </c>
      <c r="G738" s="40" t="s">
        <v>44</v>
      </c>
      <c r="H738" s="175" t="s">
        <v>172</v>
      </c>
      <c r="I738" s="175" t="s">
        <v>173</v>
      </c>
      <c r="J738" s="175" t="s">
        <v>174</v>
      </c>
      <c r="K738" s="175" t="s">
        <v>30</v>
      </c>
      <c r="L738" s="175" t="s">
        <v>19</v>
      </c>
      <c r="M738" s="175" t="s">
        <v>20</v>
      </c>
      <c r="N738" s="175" t="s">
        <v>21</v>
      </c>
      <c r="O738" s="175" t="s">
        <v>45</v>
      </c>
    </row>
    <row r="739" spans="1:15" ht="15" customHeight="1" x14ac:dyDescent="0.15">
      <c r="A739" s="40">
        <v>2017</v>
      </c>
      <c r="B739" s="40">
        <v>38</v>
      </c>
      <c r="C739" s="40" t="s">
        <v>106</v>
      </c>
      <c r="D739" s="40" t="s">
        <v>71</v>
      </c>
      <c r="E739" s="40" t="s">
        <v>295</v>
      </c>
      <c r="F739" s="40" t="s">
        <v>550</v>
      </c>
      <c r="G739" s="40" t="s">
        <v>44</v>
      </c>
      <c r="H739" s="175" t="s">
        <v>175</v>
      </c>
      <c r="I739" s="175" t="s">
        <v>176</v>
      </c>
      <c r="J739" s="175" t="s">
        <v>177</v>
      </c>
      <c r="K739" s="175" t="s">
        <v>18</v>
      </c>
      <c r="L739" s="175" t="s">
        <v>178</v>
      </c>
      <c r="M739" s="175" t="s">
        <v>20</v>
      </c>
      <c r="N739" s="175" t="s">
        <v>32</v>
      </c>
      <c r="O739" s="175" t="s">
        <v>22</v>
      </c>
    </row>
    <row r="740" spans="1:15" ht="15" customHeight="1" x14ac:dyDescent="0.15">
      <c r="A740" s="40">
        <v>2017</v>
      </c>
      <c r="B740" s="40">
        <v>38</v>
      </c>
      <c r="C740" s="40" t="s">
        <v>106</v>
      </c>
      <c r="D740" s="40" t="s">
        <v>71</v>
      </c>
      <c r="E740" s="40" t="s">
        <v>325</v>
      </c>
      <c r="F740" s="40" t="s">
        <v>112</v>
      </c>
      <c r="G740" s="40" t="s">
        <v>3</v>
      </c>
      <c r="H740" s="175" t="s">
        <v>16</v>
      </c>
      <c r="I740" s="175" t="s">
        <v>159</v>
      </c>
      <c r="J740" s="175" t="s">
        <v>160</v>
      </c>
      <c r="K740" s="175" t="s">
        <v>30</v>
      </c>
      <c r="L740" s="175" t="s">
        <v>19</v>
      </c>
      <c r="M740" s="175" t="s">
        <v>25</v>
      </c>
      <c r="N740" s="175" t="s">
        <v>21</v>
      </c>
      <c r="O740" s="175" t="s">
        <v>22</v>
      </c>
    </row>
    <row r="741" spans="1:15" ht="15" customHeight="1" x14ac:dyDescent="0.15">
      <c r="A741" s="40">
        <v>2017</v>
      </c>
      <c r="B741" s="40">
        <v>38</v>
      </c>
      <c r="C741" s="40" t="s">
        <v>106</v>
      </c>
      <c r="D741" s="40" t="s">
        <v>71</v>
      </c>
      <c r="E741" s="40" t="s">
        <v>325</v>
      </c>
      <c r="F741" s="40" t="s">
        <v>112</v>
      </c>
      <c r="G741" s="40" t="s">
        <v>26</v>
      </c>
      <c r="H741" s="175" t="s">
        <v>723</v>
      </c>
      <c r="I741" s="175" t="s">
        <v>724</v>
      </c>
      <c r="J741" s="175" t="s">
        <v>725</v>
      </c>
      <c r="K741" s="175" t="s">
        <v>30</v>
      </c>
      <c r="L741" s="175" t="s">
        <v>354</v>
      </c>
      <c r="M741" s="175" t="s">
        <v>25</v>
      </c>
      <c r="N741" s="175" t="s">
        <v>21</v>
      </c>
      <c r="O741" s="175" t="s">
        <v>37</v>
      </c>
    </row>
    <row r="742" spans="1:15" ht="15" customHeight="1" x14ac:dyDescent="0.15">
      <c r="A742" s="40">
        <v>2017</v>
      </c>
      <c r="B742" s="40">
        <v>38</v>
      </c>
      <c r="C742" s="40" t="s">
        <v>106</v>
      </c>
      <c r="D742" s="40" t="s">
        <v>71</v>
      </c>
      <c r="E742" s="40" t="s">
        <v>325</v>
      </c>
      <c r="F742" s="40" t="s">
        <v>112</v>
      </c>
      <c r="G742" s="40" t="s">
        <v>26</v>
      </c>
      <c r="H742" s="176" t="s">
        <v>726</v>
      </c>
      <c r="I742" s="176" t="s">
        <v>727</v>
      </c>
      <c r="J742" s="176" t="s">
        <v>728</v>
      </c>
      <c r="K742" s="176" t="s">
        <v>30</v>
      </c>
      <c r="L742" s="176" t="s">
        <v>19</v>
      </c>
      <c r="M742" s="176" t="s">
        <v>25</v>
      </c>
      <c r="N742" s="176" t="s">
        <v>200</v>
      </c>
      <c r="O742" s="176" t="s">
        <v>22</v>
      </c>
    </row>
    <row r="743" spans="1:15" ht="15" customHeight="1" x14ac:dyDescent="0.15">
      <c r="A743" s="40">
        <v>2017</v>
      </c>
      <c r="B743" s="40">
        <v>38</v>
      </c>
      <c r="C743" s="40" t="s">
        <v>106</v>
      </c>
      <c r="D743" s="40" t="s">
        <v>71</v>
      </c>
      <c r="E743" s="40" t="s">
        <v>325</v>
      </c>
      <c r="F743" s="40" t="s">
        <v>112</v>
      </c>
      <c r="G743" s="40" t="s">
        <v>34</v>
      </c>
      <c r="H743" s="175" t="s">
        <v>729</v>
      </c>
      <c r="I743" s="175" t="s">
        <v>580</v>
      </c>
      <c r="J743" s="175" t="s">
        <v>581</v>
      </c>
      <c r="K743" s="175" t="s">
        <v>30</v>
      </c>
      <c r="L743" s="175" t="s">
        <v>354</v>
      </c>
      <c r="M743" s="175" t="s">
        <v>25</v>
      </c>
      <c r="N743" s="175" t="s">
        <v>200</v>
      </c>
      <c r="O743" s="175" t="s">
        <v>37</v>
      </c>
    </row>
    <row r="744" spans="1:15" ht="15" customHeight="1" x14ac:dyDescent="0.15">
      <c r="A744" s="40">
        <v>2017</v>
      </c>
      <c r="B744" s="40">
        <v>38</v>
      </c>
      <c r="C744" s="40" t="s">
        <v>106</v>
      </c>
      <c r="D744" s="40" t="s">
        <v>71</v>
      </c>
      <c r="E744" s="40" t="s">
        <v>325</v>
      </c>
      <c r="F744" s="40" t="s">
        <v>112</v>
      </c>
      <c r="G744" s="40" t="s">
        <v>34</v>
      </c>
      <c r="H744" s="175" t="s">
        <v>730</v>
      </c>
      <c r="I744" s="175" t="s">
        <v>583</v>
      </c>
      <c r="J744" s="175" t="s">
        <v>584</v>
      </c>
      <c r="K744" s="175" t="s">
        <v>30</v>
      </c>
      <c r="L744" s="175" t="s">
        <v>354</v>
      </c>
      <c r="M744" s="175" t="s">
        <v>25</v>
      </c>
      <c r="N744" s="175" t="s">
        <v>200</v>
      </c>
      <c r="O744" s="175" t="s">
        <v>37</v>
      </c>
    </row>
    <row r="745" spans="1:15" ht="15" customHeight="1" x14ac:dyDescent="0.15">
      <c r="A745" s="40">
        <v>2017</v>
      </c>
      <c r="B745" s="40">
        <v>38</v>
      </c>
      <c r="C745" s="40" t="s">
        <v>106</v>
      </c>
      <c r="D745" s="40" t="s">
        <v>71</v>
      </c>
      <c r="E745" s="40" t="s">
        <v>325</v>
      </c>
      <c r="F745" s="40" t="s">
        <v>112</v>
      </c>
      <c r="G745" s="40" t="s">
        <v>34</v>
      </c>
      <c r="H745" s="175" t="s">
        <v>585</v>
      </c>
      <c r="I745" s="175" t="s">
        <v>586</v>
      </c>
      <c r="J745" s="175" t="s">
        <v>587</v>
      </c>
      <c r="K745" s="175" t="s">
        <v>30</v>
      </c>
      <c r="L745" s="175" t="s">
        <v>19</v>
      </c>
      <c r="M745" s="175" t="s">
        <v>25</v>
      </c>
      <c r="N745" s="175" t="s">
        <v>21</v>
      </c>
      <c r="O745" s="175" t="s">
        <v>45</v>
      </c>
    </row>
    <row r="746" spans="1:15" ht="15" customHeight="1" x14ac:dyDescent="0.15">
      <c r="A746" s="40">
        <v>2017</v>
      </c>
      <c r="B746" s="40">
        <v>38</v>
      </c>
      <c r="C746" s="40" t="s">
        <v>106</v>
      </c>
      <c r="D746" s="40" t="s">
        <v>71</v>
      </c>
      <c r="E746" s="40" t="s">
        <v>325</v>
      </c>
      <c r="F746" s="40" t="s">
        <v>112</v>
      </c>
      <c r="G746" s="40" t="s">
        <v>34</v>
      </c>
      <c r="H746" s="175" t="s">
        <v>588</v>
      </c>
      <c r="I746" s="175" t="s">
        <v>589</v>
      </c>
      <c r="J746" s="175" t="s">
        <v>590</v>
      </c>
      <c r="K746" s="175" t="s">
        <v>30</v>
      </c>
      <c r="L746" s="175" t="s">
        <v>354</v>
      </c>
      <c r="M746" s="175" t="s">
        <v>25</v>
      </c>
      <c r="N746" s="175" t="s">
        <v>21</v>
      </c>
      <c r="O746" s="175" t="s">
        <v>45</v>
      </c>
    </row>
    <row r="747" spans="1:15" ht="15" customHeight="1" x14ac:dyDescent="0.15">
      <c r="A747" s="40">
        <v>2017</v>
      </c>
      <c r="B747" s="40">
        <v>38</v>
      </c>
      <c r="C747" s="40" t="s">
        <v>106</v>
      </c>
      <c r="D747" s="40" t="s">
        <v>71</v>
      </c>
      <c r="E747" s="40" t="s">
        <v>325</v>
      </c>
      <c r="F747" s="40" t="s">
        <v>112</v>
      </c>
      <c r="G747" s="40" t="s">
        <v>34</v>
      </c>
      <c r="H747" s="175" t="s">
        <v>731</v>
      </c>
      <c r="I747" s="175" t="s">
        <v>732</v>
      </c>
      <c r="J747" s="175" t="s">
        <v>733</v>
      </c>
      <c r="K747" s="175" t="s">
        <v>30</v>
      </c>
      <c r="L747" s="175" t="s">
        <v>354</v>
      </c>
      <c r="M747" s="175" t="s">
        <v>25</v>
      </c>
      <c r="N747" s="175" t="s">
        <v>21</v>
      </c>
      <c r="O747" s="175" t="s">
        <v>37</v>
      </c>
    </row>
    <row r="748" spans="1:15" ht="15" customHeight="1" x14ac:dyDescent="0.15">
      <c r="A748" s="40">
        <v>2017</v>
      </c>
      <c r="B748" s="40">
        <v>38</v>
      </c>
      <c r="C748" s="40" t="s">
        <v>106</v>
      </c>
      <c r="D748" s="40" t="s">
        <v>71</v>
      </c>
      <c r="E748" s="40" t="s">
        <v>325</v>
      </c>
      <c r="F748" s="40" t="s">
        <v>112</v>
      </c>
      <c r="G748" s="40" t="s">
        <v>44</v>
      </c>
      <c r="H748" s="175" t="s">
        <v>594</v>
      </c>
      <c r="I748" s="175" t="s">
        <v>595</v>
      </c>
      <c r="J748" s="175" t="s">
        <v>596</v>
      </c>
      <c r="K748" s="175" t="s">
        <v>30</v>
      </c>
      <c r="L748" s="175" t="s">
        <v>19</v>
      </c>
      <c r="M748" s="175" t="s">
        <v>20</v>
      </c>
      <c r="N748" s="175" t="s">
        <v>21</v>
      </c>
      <c r="O748" s="175" t="s">
        <v>45</v>
      </c>
    </row>
    <row r="749" spans="1:15" ht="15" customHeight="1" x14ac:dyDescent="0.15">
      <c r="A749" s="40">
        <v>2017</v>
      </c>
      <c r="B749" s="40">
        <v>38</v>
      </c>
      <c r="C749" s="40" t="s">
        <v>106</v>
      </c>
      <c r="D749" s="40" t="s">
        <v>71</v>
      </c>
      <c r="E749" s="40" t="s">
        <v>325</v>
      </c>
      <c r="F749" s="40" t="s">
        <v>112</v>
      </c>
      <c r="G749" s="40" t="s">
        <v>44</v>
      </c>
      <c r="H749" s="175" t="s">
        <v>734</v>
      </c>
      <c r="I749" s="175" t="s">
        <v>735</v>
      </c>
      <c r="J749" s="175" t="s">
        <v>736</v>
      </c>
      <c r="K749" s="175" t="s">
        <v>30</v>
      </c>
      <c r="L749" s="175" t="s">
        <v>19</v>
      </c>
      <c r="M749" s="175" t="s">
        <v>20</v>
      </c>
      <c r="N749" s="175" t="s">
        <v>21</v>
      </c>
      <c r="O749" s="175" t="s">
        <v>45</v>
      </c>
    </row>
    <row r="750" spans="1:15" ht="15" customHeight="1" x14ac:dyDescent="0.15">
      <c r="A750" s="40">
        <v>2017</v>
      </c>
      <c r="B750" s="40">
        <v>38</v>
      </c>
      <c r="C750" s="40" t="s">
        <v>106</v>
      </c>
      <c r="D750" s="40" t="s">
        <v>71</v>
      </c>
      <c r="E750" s="40" t="s">
        <v>325</v>
      </c>
      <c r="F750" s="40" t="s">
        <v>112</v>
      </c>
      <c r="G750" s="40" t="s">
        <v>44</v>
      </c>
      <c r="H750" s="175" t="s">
        <v>737</v>
      </c>
      <c r="I750" s="175" t="s">
        <v>738</v>
      </c>
      <c r="J750" s="175" t="s">
        <v>739</v>
      </c>
      <c r="K750" s="175" t="s">
        <v>30</v>
      </c>
      <c r="L750" s="175" t="s">
        <v>19</v>
      </c>
      <c r="M750" s="175" t="s">
        <v>20</v>
      </c>
      <c r="N750" s="175" t="s">
        <v>32</v>
      </c>
      <c r="O750" s="175" t="s">
        <v>45</v>
      </c>
    </row>
    <row r="751" spans="1:15" ht="15" customHeight="1" x14ac:dyDescent="0.15">
      <c r="A751" s="40">
        <v>2017</v>
      </c>
      <c r="B751" s="40">
        <v>38</v>
      </c>
      <c r="C751" s="40" t="s">
        <v>106</v>
      </c>
      <c r="D751" s="40" t="s">
        <v>71</v>
      </c>
      <c r="E751" s="40" t="s">
        <v>325</v>
      </c>
      <c r="F751" s="40" t="s">
        <v>112</v>
      </c>
      <c r="G751" s="40" t="s">
        <v>44</v>
      </c>
      <c r="H751" s="175" t="s">
        <v>531</v>
      </c>
      <c r="I751" s="175" t="s">
        <v>740</v>
      </c>
      <c r="J751" s="175" t="s">
        <v>598</v>
      </c>
      <c r="K751" s="175" t="s">
        <v>30</v>
      </c>
      <c r="L751" s="175" t="s">
        <v>19</v>
      </c>
      <c r="M751" s="175" t="s">
        <v>20</v>
      </c>
      <c r="N751" s="175" t="s">
        <v>32</v>
      </c>
      <c r="O751" s="175" t="s">
        <v>45</v>
      </c>
    </row>
    <row r="752" spans="1:15" ht="15" customHeight="1" x14ac:dyDescent="0.15">
      <c r="A752" s="40">
        <v>2017</v>
      </c>
      <c r="B752" s="40">
        <v>38</v>
      </c>
      <c r="C752" s="40" t="s">
        <v>106</v>
      </c>
      <c r="D752" s="40" t="s">
        <v>71</v>
      </c>
      <c r="E752" s="40" t="s">
        <v>325</v>
      </c>
      <c r="F752" s="40" t="s">
        <v>112</v>
      </c>
      <c r="G752" s="40" t="s">
        <v>44</v>
      </c>
      <c r="H752" s="175" t="s">
        <v>741</v>
      </c>
      <c r="I752" s="175" t="s">
        <v>742</v>
      </c>
      <c r="J752" s="175" t="s">
        <v>743</v>
      </c>
      <c r="K752" s="175" t="s">
        <v>30</v>
      </c>
      <c r="L752" s="175" t="s">
        <v>19</v>
      </c>
      <c r="M752" s="175" t="s">
        <v>20</v>
      </c>
      <c r="N752" s="175" t="s">
        <v>32</v>
      </c>
      <c r="O752" s="175" t="s">
        <v>37</v>
      </c>
    </row>
    <row r="753" spans="1:15" ht="15" customHeight="1" x14ac:dyDescent="0.15">
      <c r="A753" s="40">
        <v>2017</v>
      </c>
      <c r="B753" s="40">
        <v>38</v>
      </c>
      <c r="C753" s="40" t="s">
        <v>106</v>
      </c>
      <c r="D753" s="40" t="s">
        <v>71</v>
      </c>
      <c r="E753" s="40" t="s">
        <v>325</v>
      </c>
      <c r="F753" s="40" t="s">
        <v>112</v>
      </c>
      <c r="G753" s="40" t="s">
        <v>44</v>
      </c>
      <c r="H753" s="175" t="s">
        <v>744</v>
      </c>
      <c r="I753" s="175" t="s">
        <v>745</v>
      </c>
      <c r="J753" s="175" t="s">
        <v>746</v>
      </c>
      <c r="K753" s="175" t="s">
        <v>30</v>
      </c>
      <c r="L753" s="175" t="s">
        <v>354</v>
      </c>
      <c r="M753" s="175" t="s">
        <v>20</v>
      </c>
      <c r="N753" s="175" t="s">
        <v>21</v>
      </c>
      <c r="O753" s="175" t="s">
        <v>22</v>
      </c>
    </row>
    <row r="754" spans="1:15" ht="15" customHeight="1" x14ac:dyDescent="0.15">
      <c r="A754" s="40">
        <v>2017</v>
      </c>
      <c r="B754" s="40">
        <v>38</v>
      </c>
      <c r="C754" s="40" t="s">
        <v>106</v>
      </c>
      <c r="D754" s="40" t="s">
        <v>71</v>
      </c>
      <c r="E754" s="40" t="s">
        <v>350</v>
      </c>
      <c r="F754" s="40" t="s">
        <v>114</v>
      </c>
      <c r="G754" s="40" t="s">
        <v>3</v>
      </c>
      <c r="H754" s="175" t="s">
        <v>16</v>
      </c>
      <c r="I754" s="175" t="s">
        <v>159</v>
      </c>
      <c r="J754" s="175" t="s">
        <v>160</v>
      </c>
      <c r="K754" s="175" t="s">
        <v>30</v>
      </c>
      <c r="L754" s="175" t="s">
        <v>19</v>
      </c>
      <c r="M754" s="175" t="s">
        <v>25</v>
      </c>
      <c r="N754" s="175" t="s">
        <v>21</v>
      </c>
      <c r="O754" s="175" t="s">
        <v>22</v>
      </c>
    </row>
    <row r="755" spans="1:15" ht="15" customHeight="1" x14ac:dyDescent="0.15">
      <c r="A755" s="40">
        <v>2017</v>
      </c>
      <c r="B755" s="40">
        <v>38</v>
      </c>
      <c r="C755" s="40" t="s">
        <v>106</v>
      </c>
      <c r="D755" s="40" t="s">
        <v>71</v>
      </c>
      <c r="E755" s="40" t="s">
        <v>350</v>
      </c>
      <c r="F755" s="40" t="s">
        <v>114</v>
      </c>
      <c r="G755" s="40" t="s">
        <v>3</v>
      </c>
      <c r="H755" s="176" t="s">
        <v>161</v>
      </c>
      <c r="I755" s="176" t="s">
        <v>162</v>
      </c>
      <c r="J755" s="176" t="s">
        <v>163</v>
      </c>
      <c r="K755" s="176" t="s">
        <v>30</v>
      </c>
      <c r="L755" s="176" t="s">
        <v>19</v>
      </c>
      <c r="M755" s="176" t="s">
        <v>25</v>
      </c>
      <c r="N755" s="176" t="s">
        <v>21</v>
      </c>
      <c r="O755" s="176" t="s">
        <v>22</v>
      </c>
    </row>
    <row r="756" spans="1:15" ht="15" customHeight="1" x14ac:dyDescent="0.15">
      <c r="A756" s="40">
        <v>2017</v>
      </c>
      <c r="B756" s="40">
        <v>38</v>
      </c>
      <c r="C756" s="40" t="s">
        <v>106</v>
      </c>
      <c r="D756" s="40" t="s">
        <v>71</v>
      </c>
      <c r="E756" s="40" t="s">
        <v>350</v>
      </c>
      <c r="F756" s="40" t="s">
        <v>114</v>
      </c>
      <c r="G756" s="40" t="s">
        <v>26</v>
      </c>
      <c r="H756" s="175" t="s">
        <v>351</v>
      </c>
      <c r="I756" s="175" t="s">
        <v>747</v>
      </c>
      <c r="J756" s="175" t="s">
        <v>609</v>
      </c>
      <c r="K756" s="175" t="s">
        <v>30</v>
      </c>
      <c r="L756" s="175" t="s">
        <v>354</v>
      </c>
      <c r="M756" s="175" t="s">
        <v>25</v>
      </c>
      <c r="N756" s="175" t="s">
        <v>21</v>
      </c>
      <c r="O756" s="175" t="s">
        <v>22</v>
      </c>
    </row>
    <row r="757" spans="1:15" ht="15" customHeight="1" x14ac:dyDescent="0.15">
      <c r="A757" s="40">
        <v>2017</v>
      </c>
      <c r="B757" s="40">
        <v>38</v>
      </c>
      <c r="C757" s="40" t="s">
        <v>106</v>
      </c>
      <c r="D757" s="40" t="s">
        <v>71</v>
      </c>
      <c r="E757" s="40" t="s">
        <v>350</v>
      </c>
      <c r="F757" s="40" t="s">
        <v>114</v>
      </c>
      <c r="G757" s="40" t="s">
        <v>26</v>
      </c>
      <c r="H757" s="176" t="s">
        <v>616</v>
      </c>
      <c r="I757" s="176" t="s">
        <v>748</v>
      </c>
      <c r="J757" s="176" t="s">
        <v>749</v>
      </c>
      <c r="K757" s="176" t="s">
        <v>30</v>
      </c>
      <c r="L757" s="176" t="s">
        <v>19</v>
      </c>
      <c r="M757" s="176" t="s">
        <v>25</v>
      </c>
      <c r="N757" s="176" t="s">
        <v>32</v>
      </c>
      <c r="O757" s="176" t="s">
        <v>22</v>
      </c>
    </row>
    <row r="758" spans="1:15" ht="15" customHeight="1" x14ac:dyDescent="0.15">
      <c r="A758" s="40">
        <v>2017</v>
      </c>
      <c r="B758" s="40">
        <v>38</v>
      </c>
      <c r="C758" s="40" t="s">
        <v>106</v>
      </c>
      <c r="D758" s="40" t="s">
        <v>71</v>
      </c>
      <c r="E758" s="40" t="s">
        <v>350</v>
      </c>
      <c r="F758" s="40" t="s">
        <v>114</v>
      </c>
      <c r="G758" s="40" t="s">
        <v>34</v>
      </c>
      <c r="H758" s="175" t="s">
        <v>750</v>
      </c>
      <c r="I758" s="175" t="s">
        <v>751</v>
      </c>
      <c r="J758" s="175" t="s">
        <v>752</v>
      </c>
      <c r="K758" s="175" t="s">
        <v>30</v>
      </c>
      <c r="L758" s="175" t="s">
        <v>19</v>
      </c>
      <c r="M758" s="175" t="s">
        <v>25</v>
      </c>
      <c r="N758" s="175" t="s">
        <v>21</v>
      </c>
      <c r="O758" s="175" t="s">
        <v>45</v>
      </c>
    </row>
    <row r="759" spans="1:15" ht="15" customHeight="1" x14ac:dyDescent="0.15">
      <c r="A759" s="40">
        <v>2017</v>
      </c>
      <c r="B759" s="40">
        <v>38</v>
      </c>
      <c r="C759" s="40" t="s">
        <v>106</v>
      </c>
      <c r="D759" s="40" t="s">
        <v>71</v>
      </c>
      <c r="E759" s="40" t="s">
        <v>350</v>
      </c>
      <c r="F759" s="40" t="s">
        <v>114</v>
      </c>
      <c r="G759" s="40" t="s">
        <v>44</v>
      </c>
      <c r="H759" s="175" t="s">
        <v>619</v>
      </c>
      <c r="I759" s="175" t="s">
        <v>619</v>
      </c>
      <c r="J759" s="175" t="s">
        <v>620</v>
      </c>
      <c r="K759" s="175" t="s">
        <v>30</v>
      </c>
      <c r="L759" s="175" t="s">
        <v>19</v>
      </c>
      <c r="M759" s="175" t="s">
        <v>20</v>
      </c>
      <c r="N759" s="175" t="s">
        <v>21</v>
      </c>
      <c r="O759" s="175" t="s">
        <v>22</v>
      </c>
    </row>
    <row r="760" spans="1:15" ht="15" customHeight="1" x14ac:dyDescent="0.15">
      <c r="A760" s="40">
        <v>2017</v>
      </c>
      <c r="B760" s="40">
        <v>38</v>
      </c>
      <c r="C760" s="40" t="s">
        <v>106</v>
      </c>
      <c r="D760" s="40" t="s">
        <v>71</v>
      </c>
      <c r="E760" s="40" t="s">
        <v>350</v>
      </c>
      <c r="F760" s="40" t="s">
        <v>114</v>
      </c>
      <c r="G760" s="40" t="s">
        <v>44</v>
      </c>
      <c r="H760" s="175" t="s">
        <v>361</v>
      </c>
      <c r="I760" s="175" t="s">
        <v>621</v>
      </c>
      <c r="J760" s="175" t="s">
        <v>622</v>
      </c>
      <c r="K760" s="175" t="s">
        <v>30</v>
      </c>
      <c r="L760" s="175" t="s">
        <v>19</v>
      </c>
      <c r="M760" s="175" t="s">
        <v>20</v>
      </c>
      <c r="N760" s="175" t="s">
        <v>21</v>
      </c>
      <c r="O760" s="175" t="s">
        <v>22</v>
      </c>
    </row>
    <row r="761" spans="1:15" ht="15" customHeight="1" x14ac:dyDescent="0.15">
      <c r="A761" s="40">
        <v>2017</v>
      </c>
      <c r="B761" s="40">
        <v>38</v>
      </c>
      <c r="C761" s="40" t="s">
        <v>106</v>
      </c>
      <c r="D761" s="40" t="s">
        <v>71</v>
      </c>
      <c r="E761" s="40" t="s">
        <v>350</v>
      </c>
      <c r="F761" s="40" t="s">
        <v>114</v>
      </c>
      <c r="G761" s="40" t="s">
        <v>44</v>
      </c>
      <c r="H761" s="175" t="s">
        <v>753</v>
      </c>
      <c r="I761" s="175" t="s">
        <v>754</v>
      </c>
      <c r="J761" s="175" t="s">
        <v>755</v>
      </c>
      <c r="K761" s="175" t="s">
        <v>30</v>
      </c>
      <c r="L761" s="175" t="s">
        <v>19</v>
      </c>
      <c r="M761" s="175" t="s">
        <v>20</v>
      </c>
      <c r="N761" s="175" t="s">
        <v>21</v>
      </c>
      <c r="O761" s="175" t="s">
        <v>45</v>
      </c>
    </row>
    <row r="762" spans="1:15" ht="15" customHeight="1" x14ac:dyDescent="0.15">
      <c r="A762" s="40">
        <v>2017</v>
      </c>
      <c r="B762" s="40">
        <v>38</v>
      </c>
      <c r="C762" s="40" t="s">
        <v>106</v>
      </c>
      <c r="D762" s="40" t="s">
        <v>71</v>
      </c>
      <c r="E762" s="40" t="s">
        <v>364</v>
      </c>
      <c r="F762" s="40" t="s">
        <v>625</v>
      </c>
      <c r="G762" s="40" t="s">
        <v>3</v>
      </c>
      <c r="H762" s="175" t="s">
        <v>16</v>
      </c>
      <c r="I762" s="175" t="s">
        <v>159</v>
      </c>
      <c r="J762" s="175" t="s">
        <v>160</v>
      </c>
      <c r="K762" s="175" t="s">
        <v>30</v>
      </c>
      <c r="L762" s="175" t="s">
        <v>19</v>
      </c>
      <c r="M762" s="175" t="s">
        <v>25</v>
      </c>
      <c r="N762" s="175" t="s">
        <v>21</v>
      </c>
      <c r="O762" s="175" t="s">
        <v>22</v>
      </c>
    </row>
    <row r="763" spans="1:15" ht="15" customHeight="1" x14ac:dyDescent="0.15">
      <c r="A763" s="40">
        <v>2017</v>
      </c>
      <c r="B763" s="40">
        <v>38</v>
      </c>
      <c r="C763" s="40" t="s">
        <v>106</v>
      </c>
      <c r="D763" s="40" t="s">
        <v>71</v>
      </c>
      <c r="E763" s="40" t="s">
        <v>364</v>
      </c>
      <c r="F763" s="40" t="s">
        <v>625</v>
      </c>
      <c r="G763" s="40" t="s">
        <v>3</v>
      </c>
      <c r="H763" s="176" t="s">
        <v>161</v>
      </c>
      <c r="I763" s="176" t="s">
        <v>162</v>
      </c>
      <c r="J763" s="176" t="s">
        <v>534</v>
      </c>
      <c r="K763" s="176" t="s">
        <v>30</v>
      </c>
      <c r="L763" s="176" t="s">
        <v>19</v>
      </c>
      <c r="M763" s="176" t="s">
        <v>25</v>
      </c>
      <c r="N763" s="176" t="s">
        <v>21</v>
      </c>
      <c r="O763" s="176" t="s">
        <v>22</v>
      </c>
    </row>
    <row r="764" spans="1:15" ht="15" customHeight="1" x14ac:dyDescent="0.15">
      <c r="A764" s="40">
        <v>2017</v>
      </c>
      <c r="B764" s="40">
        <v>38</v>
      </c>
      <c r="C764" s="40" t="s">
        <v>106</v>
      </c>
      <c r="D764" s="40" t="s">
        <v>71</v>
      </c>
      <c r="E764" s="40" t="s">
        <v>364</v>
      </c>
      <c r="F764" s="40" t="s">
        <v>625</v>
      </c>
      <c r="G764" s="40" t="s">
        <v>26</v>
      </c>
      <c r="H764" s="175" t="s">
        <v>626</v>
      </c>
      <c r="I764" s="175" t="s">
        <v>627</v>
      </c>
      <c r="J764" s="175" t="s">
        <v>628</v>
      </c>
      <c r="K764" s="175" t="s">
        <v>30</v>
      </c>
      <c r="L764" s="175" t="s">
        <v>19</v>
      </c>
      <c r="M764" s="175" t="s">
        <v>25</v>
      </c>
      <c r="N764" s="175" t="s">
        <v>21</v>
      </c>
      <c r="O764" s="175" t="s">
        <v>22</v>
      </c>
    </row>
    <row r="765" spans="1:15" ht="15" customHeight="1" x14ac:dyDescent="0.15">
      <c r="A765" s="40">
        <v>2017</v>
      </c>
      <c r="B765" s="40">
        <v>38</v>
      </c>
      <c r="C765" s="40" t="s">
        <v>106</v>
      </c>
      <c r="D765" s="40" t="s">
        <v>71</v>
      </c>
      <c r="E765" s="40" t="s">
        <v>364</v>
      </c>
      <c r="F765" s="40" t="s">
        <v>625</v>
      </c>
      <c r="G765" s="40" t="s">
        <v>34</v>
      </c>
      <c r="H765" s="175" t="s">
        <v>369</v>
      </c>
      <c r="I765" s="175" t="s">
        <v>756</v>
      </c>
      <c r="J765" s="175" t="s">
        <v>757</v>
      </c>
      <c r="K765" s="175" t="s">
        <v>30</v>
      </c>
      <c r="L765" s="175" t="s">
        <v>19</v>
      </c>
      <c r="M765" s="175" t="s">
        <v>25</v>
      </c>
      <c r="N765" s="175" t="s">
        <v>21</v>
      </c>
      <c r="O765" s="175" t="s">
        <v>22</v>
      </c>
    </row>
    <row r="766" spans="1:15" ht="15" customHeight="1" x14ac:dyDescent="0.15">
      <c r="A766" s="40">
        <v>2017</v>
      </c>
      <c r="B766" s="40">
        <v>38</v>
      </c>
      <c r="C766" s="40" t="s">
        <v>106</v>
      </c>
      <c r="D766" s="40" t="s">
        <v>71</v>
      </c>
      <c r="E766" s="40" t="s">
        <v>364</v>
      </c>
      <c r="F766" s="40" t="s">
        <v>625</v>
      </c>
      <c r="G766" s="40" t="s">
        <v>44</v>
      </c>
      <c r="H766" s="175" t="s">
        <v>594</v>
      </c>
      <c r="I766" s="175" t="s">
        <v>630</v>
      </c>
      <c r="J766" s="175" t="s">
        <v>631</v>
      </c>
      <c r="K766" s="175" t="s">
        <v>30</v>
      </c>
      <c r="L766" s="175" t="s">
        <v>19</v>
      </c>
      <c r="M766" s="175" t="s">
        <v>20</v>
      </c>
      <c r="N766" s="175" t="s">
        <v>21</v>
      </c>
      <c r="O766" s="175" t="s">
        <v>22</v>
      </c>
    </row>
    <row r="767" spans="1:15" ht="15" customHeight="1" x14ac:dyDescent="0.15">
      <c r="A767" s="40">
        <v>2017</v>
      </c>
      <c r="B767" s="40">
        <v>38</v>
      </c>
      <c r="C767" s="40" t="s">
        <v>106</v>
      </c>
      <c r="D767" s="40" t="s">
        <v>71</v>
      </c>
      <c r="E767" s="40" t="s">
        <v>364</v>
      </c>
      <c r="F767" s="40" t="s">
        <v>625</v>
      </c>
      <c r="G767" s="40" t="s">
        <v>44</v>
      </c>
      <c r="H767" s="175" t="s">
        <v>632</v>
      </c>
      <c r="I767" s="175" t="s">
        <v>633</v>
      </c>
      <c r="J767" s="175" t="s">
        <v>634</v>
      </c>
      <c r="K767" s="175" t="s">
        <v>30</v>
      </c>
      <c r="L767" s="175" t="s">
        <v>19</v>
      </c>
      <c r="M767" s="175" t="s">
        <v>20</v>
      </c>
      <c r="N767" s="175" t="s">
        <v>21</v>
      </c>
      <c r="O767" s="175" t="s">
        <v>22</v>
      </c>
    </row>
    <row r="768" spans="1:15" ht="15" customHeight="1" x14ac:dyDescent="0.15">
      <c r="A768" s="40">
        <v>2017</v>
      </c>
      <c r="B768" s="40">
        <v>38</v>
      </c>
      <c r="C768" s="40" t="s">
        <v>106</v>
      </c>
      <c r="D768" s="40" t="s">
        <v>71</v>
      </c>
      <c r="E768" s="40" t="s">
        <v>364</v>
      </c>
      <c r="F768" s="40" t="s">
        <v>625</v>
      </c>
      <c r="G768" s="40" t="s">
        <v>44</v>
      </c>
      <c r="H768" s="175" t="s">
        <v>758</v>
      </c>
      <c r="I768" s="175" t="s">
        <v>635</v>
      </c>
      <c r="J768" s="175" t="s">
        <v>636</v>
      </c>
      <c r="K768" s="175" t="s">
        <v>30</v>
      </c>
      <c r="L768" s="175" t="s">
        <v>19</v>
      </c>
      <c r="M768" s="175" t="s">
        <v>20</v>
      </c>
      <c r="N768" s="175" t="s">
        <v>21</v>
      </c>
      <c r="O768" s="175" t="s">
        <v>22</v>
      </c>
    </row>
    <row r="769" spans="1:15" ht="15" customHeight="1" x14ac:dyDescent="0.15">
      <c r="A769" s="40">
        <v>2017</v>
      </c>
      <c r="B769" s="40">
        <v>38</v>
      </c>
      <c r="C769" s="40" t="s">
        <v>106</v>
      </c>
      <c r="D769" s="40" t="s">
        <v>71</v>
      </c>
      <c r="E769" s="40" t="s">
        <v>364</v>
      </c>
      <c r="F769" s="40" t="s">
        <v>625</v>
      </c>
      <c r="G769" s="40" t="s">
        <v>44</v>
      </c>
      <c r="H769" s="175" t="s">
        <v>759</v>
      </c>
      <c r="I769" s="175" t="s">
        <v>638</v>
      </c>
      <c r="J769" s="175" t="s">
        <v>639</v>
      </c>
      <c r="K769" s="175" t="s">
        <v>30</v>
      </c>
      <c r="L769" s="175" t="s">
        <v>19</v>
      </c>
      <c r="M769" s="175" t="s">
        <v>20</v>
      </c>
      <c r="N769" s="175" t="s">
        <v>21</v>
      </c>
      <c r="O769" s="175" t="s">
        <v>45</v>
      </c>
    </row>
    <row r="770" spans="1:15" ht="15" customHeight="1" x14ac:dyDescent="0.15">
      <c r="A770" s="40">
        <v>2017</v>
      </c>
      <c r="B770" s="40">
        <v>38</v>
      </c>
      <c r="C770" s="40" t="s">
        <v>106</v>
      </c>
      <c r="D770" s="40" t="s">
        <v>71</v>
      </c>
      <c r="E770" s="40" t="s">
        <v>394</v>
      </c>
      <c r="F770" s="40" t="s">
        <v>640</v>
      </c>
      <c r="G770" s="40" t="s">
        <v>3</v>
      </c>
      <c r="H770" s="175" t="s">
        <v>16</v>
      </c>
      <c r="I770" s="175" t="s">
        <v>159</v>
      </c>
      <c r="J770" s="175" t="s">
        <v>160</v>
      </c>
      <c r="K770" s="175" t="s">
        <v>30</v>
      </c>
      <c r="L770" s="175" t="s">
        <v>19</v>
      </c>
      <c r="M770" s="175" t="s">
        <v>25</v>
      </c>
      <c r="N770" s="175" t="s">
        <v>21</v>
      </c>
      <c r="O770" s="175" t="s">
        <v>22</v>
      </c>
    </row>
    <row r="771" spans="1:15" ht="15" customHeight="1" x14ac:dyDescent="0.15">
      <c r="A771" s="40">
        <v>2017</v>
      </c>
      <c r="B771" s="40">
        <v>38</v>
      </c>
      <c r="C771" s="40" t="s">
        <v>106</v>
      </c>
      <c r="D771" s="40" t="s">
        <v>71</v>
      </c>
      <c r="E771" s="40" t="s">
        <v>394</v>
      </c>
      <c r="F771" s="40" t="s">
        <v>640</v>
      </c>
      <c r="G771" s="40" t="s">
        <v>3</v>
      </c>
      <c r="H771" s="176" t="s">
        <v>161</v>
      </c>
      <c r="I771" s="176" t="s">
        <v>162</v>
      </c>
      <c r="J771" s="176" t="s">
        <v>534</v>
      </c>
      <c r="K771" s="176" t="s">
        <v>30</v>
      </c>
      <c r="L771" s="176" t="s">
        <v>19</v>
      </c>
      <c r="M771" s="176" t="s">
        <v>25</v>
      </c>
      <c r="N771" s="176" t="s">
        <v>21</v>
      </c>
      <c r="O771" s="176" t="s">
        <v>22</v>
      </c>
    </row>
    <row r="772" spans="1:15" ht="15" customHeight="1" x14ac:dyDescent="0.15">
      <c r="A772" s="40">
        <v>2017</v>
      </c>
      <c r="B772" s="40">
        <v>38</v>
      </c>
      <c r="C772" s="40" t="s">
        <v>106</v>
      </c>
      <c r="D772" s="40" t="s">
        <v>71</v>
      </c>
      <c r="E772" s="40" t="s">
        <v>394</v>
      </c>
      <c r="F772" s="40" t="s">
        <v>640</v>
      </c>
      <c r="G772" s="40" t="s">
        <v>26</v>
      </c>
      <c r="H772" s="175" t="s">
        <v>760</v>
      </c>
      <c r="I772" s="175" t="s">
        <v>761</v>
      </c>
      <c r="J772" s="175" t="s">
        <v>762</v>
      </c>
      <c r="K772" s="175" t="s">
        <v>18</v>
      </c>
      <c r="L772" s="175" t="s">
        <v>24</v>
      </c>
      <c r="M772" s="175" t="s">
        <v>25</v>
      </c>
      <c r="N772" s="175" t="s">
        <v>21</v>
      </c>
      <c r="O772" s="175" t="s">
        <v>22</v>
      </c>
    </row>
    <row r="773" spans="1:15" ht="15" customHeight="1" x14ac:dyDescent="0.15">
      <c r="A773" s="40">
        <v>2017</v>
      </c>
      <c r="B773" s="40">
        <v>38</v>
      </c>
      <c r="C773" s="40" t="s">
        <v>106</v>
      </c>
      <c r="D773" s="40" t="s">
        <v>71</v>
      </c>
      <c r="E773" s="40" t="s">
        <v>394</v>
      </c>
      <c r="F773" s="40" t="s">
        <v>640</v>
      </c>
      <c r="G773" s="40" t="s">
        <v>34</v>
      </c>
      <c r="H773" s="175" t="s">
        <v>763</v>
      </c>
      <c r="I773" s="175" t="s">
        <v>764</v>
      </c>
      <c r="J773" s="175" t="s">
        <v>765</v>
      </c>
      <c r="K773" s="175" t="s">
        <v>30</v>
      </c>
      <c r="L773" s="175" t="s">
        <v>19</v>
      </c>
      <c r="M773" s="175" t="s">
        <v>25</v>
      </c>
      <c r="N773" s="175" t="s">
        <v>21</v>
      </c>
      <c r="O773" s="175" t="s">
        <v>22</v>
      </c>
    </row>
    <row r="774" spans="1:15" ht="15" customHeight="1" x14ac:dyDescent="0.15">
      <c r="A774" s="40">
        <v>2017</v>
      </c>
      <c r="B774" s="40">
        <v>38</v>
      </c>
      <c r="C774" s="40" t="s">
        <v>106</v>
      </c>
      <c r="D774" s="40" t="s">
        <v>71</v>
      </c>
      <c r="E774" s="40" t="s">
        <v>394</v>
      </c>
      <c r="F774" s="40" t="s">
        <v>640</v>
      </c>
      <c r="G774" s="40" t="s">
        <v>44</v>
      </c>
      <c r="H774" s="175" t="s">
        <v>525</v>
      </c>
      <c r="I774" s="175" t="s">
        <v>647</v>
      </c>
      <c r="J774" s="175" t="s">
        <v>648</v>
      </c>
      <c r="K774" s="175" t="s">
        <v>30</v>
      </c>
      <c r="L774" s="175" t="s">
        <v>19</v>
      </c>
      <c r="M774" s="175" t="s">
        <v>20</v>
      </c>
      <c r="N774" s="175" t="s">
        <v>21</v>
      </c>
      <c r="O774" s="175" t="s">
        <v>22</v>
      </c>
    </row>
    <row r="775" spans="1:15" ht="15" customHeight="1" x14ac:dyDescent="0.15">
      <c r="A775" s="40">
        <v>2017</v>
      </c>
      <c r="B775" s="40">
        <v>38</v>
      </c>
      <c r="C775" s="40" t="s">
        <v>106</v>
      </c>
      <c r="D775" s="40" t="s">
        <v>71</v>
      </c>
      <c r="E775" s="40" t="s">
        <v>394</v>
      </c>
      <c r="F775" s="40" t="s">
        <v>640</v>
      </c>
      <c r="G775" s="40" t="s">
        <v>44</v>
      </c>
      <c r="H775" s="175" t="s">
        <v>691</v>
      </c>
      <c r="I775" s="175" t="s">
        <v>650</v>
      </c>
      <c r="J775" s="175" t="s">
        <v>651</v>
      </c>
      <c r="K775" s="175" t="s">
        <v>30</v>
      </c>
      <c r="L775" s="175" t="s">
        <v>19</v>
      </c>
      <c r="M775" s="175" t="s">
        <v>20</v>
      </c>
      <c r="N775" s="175" t="s">
        <v>21</v>
      </c>
      <c r="O775" s="175" t="s">
        <v>22</v>
      </c>
    </row>
    <row r="776" spans="1:15" ht="15" customHeight="1" x14ac:dyDescent="0.15">
      <c r="A776" s="40">
        <v>2017</v>
      </c>
      <c r="B776" s="40">
        <v>38</v>
      </c>
      <c r="C776" s="40" t="s">
        <v>106</v>
      </c>
      <c r="D776" s="40" t="s">
        <v>71</v>
      </c>
      <c r="E776" s="40" t="s">
        <v>394</v>
      </c>
      <c r="F776" s="40" t="s">
        <v>640</v>
      </c>
      <c r="G776" s="40" t="s">
        <v>44</v>
      </c>
      <c r="H776" s="175" t="s">
        <v>766</v>
      </c>
      <c r="I776" s="175" t="s">
        <v>767</v>
      </c>
      <c r="J776" s="175" t="s">
        <v>768</v>
      </c>
      <c r="K776" s="175" t="s">
        <v>30</v>
      </c>
      <c r="L776" s="175" t="s">
        <v>19</v>
      </c>
      <c r="M776" s="175" t="s">
        <v>20</v>
      </c>
      <c r="N776" s="175" t="s">
        <v>21</v>
      </c>
      <c r="O776" s="175" t="s">
        <v>22</v>
      </c>
    </row>
    <row r="777" spans="1:15" ht="15" customHeight="1" x14ac:dyDescent="0.15">
      <c r="A777" s="40">
        <v>2017</v>
      </c>
      <c r="B777" s="40">
        <v>38</v>
      </c>
      <c r="C777" s="40" t="s">
        <v>106</v>
      </c>
      <c r="D777" s="40" t="s">
        <v>71</v>
      </c>
      <c r="E777" s="40" t="s">
        <v>394</v>
      </c>
      <c r="F777" s="40" t="s">
        <v>640</v>
      </c>
      <c r="G777" s="40" t="s">
        <v>44</v>
      </c>
      <c r="H777" s="175" t="s">
        <v>769</v>
      </c>
      <c r="I777" s="175" t="s">
        <v>770</v>
      </c>
      <c r="J777" s="175" t="s">
        <v>771</v>
      </c>
      <c r="K777" s="175" t="s">
        <v>30</v>
      </c>
      <c r="L777" s="175" t="s">
        <v>19</v>
      </c>
      <c r="M777" s="175" t="s">
        <v>20</v>
      </c>
      <c r="N777" s="175" t="s">
        <v>32</v>
      </c>
      <c r="O777" s="175" t="s">
        <v>22</v>
      </c>
    </row>
    <row r="778" spans="1:15" ht="15" customHeight="1" x14ac:dyDescent="0.15">
      <c r="A778" s="40">
        <v>2017</v>
      </c>
      <c r="B778" s="40">
        <v>38</v>
      </c>
      <c r="C778" s="40" t="s">
        <v>106</v>
      </c>
      <c r="D778" s="40" t="s">
        <v>71</v>
      </c>
      <c r="E778" s="40" t="s">
        <v>394</v>
      </c>
      <c r="F778" s="40" t="s">
        <v>640</v>
      </c>
      <c r="G778" s="40" t="s">
        <v>44</v>
      </c>
      <c r="H778" s="175" t="s">
        <v>772</v>
      </c>
      <c r="I778" s="175" t="s">
        <v>773</v>
      </c>
      <c r="J778" s="175" t="s">
        <v>774</v>
      </c>
      <c r="K778" s="175" t="s">
        <v>30</v>
      </c>
      <c r="L778" s="175" t="s">
        <v>19</v>
      </c>
      <c r="M778" s="175" t="s">
        <v>20</v>
      </c>
      <c r="N778" s="175" t="s">
        <v>32</v>
      </c>
      <c r="O778" s="175" t="s">
        <v>22</v>
      </c>
    </row>
    <row r="779" spans="1:15" ht="15" customHeight="1" x14ac:dyDescent="0.15">
      <c r="A779" s="40">
        <v>2017</v>
      </c>
      <c r="B779" s="40">
        <v>38</v>
      </c>
      <c r="C779" s="40" t="s">
        <v>106</v>
      </c>
      <c r="D779" s="40" t="s">
        <v>71</v>
      </c>
      <c r="E779" s="40" t="s">
        <v>660</v>
      </c>
      <c r="F779" s="40" t="s">
        <v>661</v>
      </c>
      <c r="G779" s="40" t="s">
        <v>3</v>
      </c>
      <c r="H779" s="175" t="s">
        <v>161</v>
      </c>
      <c r="I779" s="175" t="s">
        <v>162</v>
      </c>
      <c r="J779" s="175" t="s">
        <v>518</v>
      </c>
      <c r="K779" s="175" t="s">
        <v>30</v>
      </c>
      <c r="L779" s="175" t="s">
        <v>19</v>
      </c>
      <c r="M779" s="175" t="s">
        <v>25</v>
      </c>
      <c r="N779" s="175" t="s">
        <v>21</v>
      </c>
      <c r="O779" s="175" t="s">
        <v>22</v>
      </c>
    </row>
    <row r="780" spans="1:15" ht="15" customHeight="1" x14ac:dyDescent="0.15">
      <c r="A780" s="40">
        <v>2017</v>
      </c>
      <c r="B780" s="40">
        <v>38</v>
      </c>
      <c r="C780" s="40" t="s">
        <v>106</v>
      </c>
      <c r="D780" s="40" t="s">
        <v>71</v>
      </c>
      <c r="E780" s="40" t="s">
        <v>660</v>
      </c>
      <c r="F780" s="40" t="s">
        <v>661</v>
      </c>
      <c r="G780" s="40" t="s">
        <v>3</v>
      </c>
      <c r="H780" s="176" t="s">
        <v>16</v>
      </c>
      <c r="I780" s="176" t="s">
        <v>159</v>
      </c>
      <c r="J780" s="176" t="s">
        <v>160</v>
      </c>
      <c r="K780" s="176" t="s">
        <v>30</v>
      </c>
      <c r="L780" s="176" t="s">
        <v>19</v>
      </c>
      <c r="M780" s="176" t="s">
        <v>25</v>
      </c>
      <c r="N780" s="176" t="s">
        <v>21</v>
      </c>
      <c r="O780" s="176" t="s">
        <v>22</v>
      </c>
    </row>
    <row r="781" spans="1:15" ht="15" customHeight="1" x14ac:dyDescent="0.15">
      <c r="A781" s="40">
        <v>2017</v>
      </c>
      <c r="B781" s="40">
        <v>38</v>
      </c>
      <c r="C781" s="40" t="s">
        <v>106</v>
      </c>
      <c r="D781" s="40" t="s">
        <v>71</v>
      </c>
      <c r="E781" s="40" t="s">
        <v>660</v>
      </c>
      <c r="F781" s="40" t="s">
        <v>661</v>
      </c>
      <c r="G781" s="40" t="s">
        <v>26</v>
      </c>
      <c r="H781" s="175" t="s">
        <v>662</v>
      </c>
      <c r="I781" s="175" t="s">
        <v>775</v>
      </c>
      <c r="J781" s="175" t="s">
        <v>664</v>
      </c>
      <c r="K781" s="175" t="s">
        <v>30</v>
      </c>
      <c r="L781" s="175" t="s">
        <v>19</v>
      </c>
      <c r="M781" s="175" t="s">
        <v>25</v>
      </c>
      <c r="N781" s="175" t="s">
        <v>21</v>
      </c>
      <c r="O781" s="175" t="s">
        <v>45</v>
      </c>
    </row>
    <row r="782" spans="1:15" ht="15" customHeight="1" x14ac:dyDescent="0.15">
      <c r="A782" s="40">
        <v>2017</v>
      </c>
      <c r="B782" s="40">
        <v>38</v>
      </c>
      <c r="C782" s="40" t="s">
        <v>106</v>
      </c>
      <c r="D782" s="40" t="s">
        <v>71</v>
      </c>
      <c r="E782" s="40" t="s">
        <v>660</v>
      </c>
      <c r="F782" s="40" t="s">
        <v>661</v>
      </c>
      <c r="G782" s="40" t="s">
        <v>34</v>
      </c>
      <c r="H782" s="175" t="s">
        <v>665</v>
      </c>
      <c r="I782" s="175" t="s">
        <v>666</v>
      </c>
      <c r="J782" s="175" t="s">
        <v>667</v>
      </c>
      <c r="K782" s="175" t="s">
        <v>30</v>
      </c>
      <c r="L782" s="175" t="s">
        <v>19</v>
      </c>
      <c r="M782" s="175" t="s">
        <v>20</v>
      </c>
      <c r="N782" s="175" t="s">
        <v>21</v>
      </c>
      <c r="O782" s="175" t="s">
        <v>45</v>
      </c>
    </row>
    <row r="783" spans="1:15" ht="15" customHeight="1" x14ac:dyDescent="0.15">
      <c r="A783" s="40">
        <v>2017</v>
      </c>
      <c r="B783" s="40">
        <v>38</v>
      </c>
      <c r="C783" s="40" t="s">
        <v>106</v>
      </c>
      <c r="D783" s="40" t="s">
        <v>71</v>
      </c>
      <c r="E783" s="40" t="s">
        <v>660</v>
      </c>
      <c r="F783" s="40" t="s">
        <v>661</v>
      </c>
      <c r="G783" s="40" t="s">
        <v>34</v>
      </c>
      <c r="H783" s="175" t="s">
        <v>668</v>
      </c>
      <c r="I783" s="175" t="s">
        <v>669</v>
      </c>
      <c r="J783" s="175" t="s">
        <v>670</v>
      </c>
      <c r="K783" s="175" t="s">
        <v>30</v>
      </c>
      <c r="L783" s="175" t="s">
        <v>19</v>
      </c>
      <c r="M783" s="175" t="s">
        <v>25</v>
      </c>
      <c r="N783" s="175" t="s">
        <v>21</v>
      </c>
      <c r="O783" s="175" t="s">
        <v>45</v>
      </c>
    </row>
    <row r="784" spans="1:15" ht="15" customHeight="1" x14ac:dyDescent="0.15">
      <c r="A784" s="40">
        <v>2017</v>
      </c>
      <c r="B784" s="40">
        <v>38</v>
      </c>
      <c r="C784" s="40" t="s">
        <v>106</v>
      </c>
      <c r="D784" s="40" t="s">
        <v>71</v>
      </c>
      <c r="E784" s="40" t="s">
        <v>660</v>
      </c>
      <c r="F784" s="40" t="s">
        <v>661</v>
      </c>
      <c r="G784" s="40" t="s">
        <v>44</v>
      </c>
      <c r="H784" s="175" t="s">
        <v>776</v>
      </c>
      <c r="I784" s="175" t="s">
        <v>777</v>
      </c>
      <c r="J784" s="175" t="s">
        <v>778</v>
      </c>
      <c r="K784" s="175" t="s">
        <v>30</v>
      </c>
      <c r="L784" s="175" t="s">
        <v>19</v>
      </c>
      <c r="M784" s="175" t="s">
        <v>20</v>
      </c>
      <c r="N784" s="175" t="s">
        <v>21</v>
      </c>
      <c r="O784" s="175" t="s">
        <v>45</v>
      </c>
    </row>
    <row r="785" spans="1:15" ht="15" customHeight="1" x14ac:dyDescent="0.15">
      <c r="A785" s="40">
        <v>2017</v>
      </c>
      <c r="B785" s="40">
        <v>38</v>
      </c>
      <c r="C785" s="40" t="s">
        <v>106</v>
      </c>
      <c r="D785" s="40" t="s">
        <v>71</v>
      </c>
      <c r="E785" s="40" t="s">
        <v>660</v>
      </c>
      <c r="F785" s="40" t="s">
        <v>661</v>
      </c>
      <c r="G785" s="40" t="s">
        <v>44</v>
      </c>
      <c r="H785" s="175" t="s">
        <v>525</v>
      </c>
      <c r="I785" s="175" t="s">
        <v>671</v>
      </c>
      <c r="J785" s="175" t="s">
        <v>672</v>
      </c>
      <c r="K785" s="175" t="s">
        <v>30</v>
      </c>
      <c r="L785" s="175" t="s">
        <v>19</v>
      </c>
      <c r="M785" s="175" t="s">
        <v>20</v>
      </c>
      <c r="N785" s="175" t="s">
        <v>21</v>
      </c>
      <c r="O785" s="175" t="s">
        <v>45</v>
      </c>
    </row>
    <row r="786" spans="1:15" ht="15" customHeight="1" x14ac:dyDescent="0.15">
      <c r="A786" s="40">
        <v>2017</v>
      </c>
      <c r="B786" s="40">
        <v>38</v>
      </c>
      <c r="C786" s="40" t="s">
        <v>106</v>
      </c>
      <c r="D786" s="40" t="s">
        <v>71</v>
      </c>
      <c r="E786" s="40" t="s">
        <v>660</v>
      </c>
      <c r="F786" s="40" t="s">
        <v>661</v>
      </c>
      <c r="G786" s="40" t="s">
        <v>44</v>
      </c>
      <c r="H786" s="175" t="s">
        <v>779</v>
      </c>
      <c r="I786" s="175" t="s">
        <v>674</v>
      </c>
      <c r="J786" s="175" t="s">
        <v>675</v>
      </c>
      <c r="K786" s="175" t="s">
        <v>30</v>
      </c>
      <c r="L786" s="175" t="s">
        <v>19</v>
      </c>
      <c r="M786" s="175" t="s">
        <v>20</v>
      </c>
      <c r="N786" s="175" t="s">
        <v>21</v>
      </c>
      <c r="O786" s="175" t="s">
        <v>45</v>
      </c>
    </row>
    <row r="787" spans="1:15" ht="15" customHeight="1" x14ac:dyDescent="0.15">
      <c r="A787" s="40">
        <v>2017</v>
      </c>
      <c r="B787" s="40">
        <v>38</v>
      </c>
      <c r="C787" s="40" t="s">
        <v>106</v>
      </c>
      <c r="D787" s="40" t="s">
        <v>71</v>
      </c>
      <c r="E787" s="40" t="s">
        <v>660</v>
      </c>
      <c r="F787" s="40" t="s">
        <v>661</v>
      </c>
      <c r="G787" s="40" t="s">
        <v>44</v>
      </c>
      <c r="H787" s="175" t="s">
        <v>676</v>
      </c>
      <c r="I787" s="175" t="s">
        <v>677</v>
      </c>
      <c r="J787" s="175" t="s">
        <v>678</v>
      </c>
      <c r="K787" s="175" t="s">
        <v>30</v>
      </c>
      <c r="L787" s="175" t="s">
        <v>19</v>
      </c>
      <c r="M787" s="175" t="s">
        <v>20</v>
      </c>
      <c r="N787" s="175" t="s">
        <v>21</v>
      </c>
      <c r="O787" s="175" t="s">
        <v>45</v>
      </c>
    </row>
    <row r="788" spans="1:15" ht="15" customHeight="1" x14ac:dyDescent="0.15">
      <c r="A788" s="40">
        <v>2017</v>
      </c>
      <c r="B788" s="40">
        <v>38</v>
      </c>
      <c r="C788" s="40" t="s">
        <v>106</v>
      </c>
      <c r="D788" s="40" t="s">
        <v>71</v>
      </c>
      <c r="E788" s="40" t="s">
        <v>660</v>
      </c>
      <c r="F788" s="40" t="s">
        <v>661</v>
      </c>
      <c r="G788" s="40" t="s">
        <v>44</v>
      </c>
      <c r="H788" s="175" t="s">
        <v>679</v>
      </c>
      <c r="I788" s="175" t="s">
        <v>680</v>
      </c>
      <c r="J788" s="175" t="s">
        <v>681</v>
      </c>
      <c r="K788" s="175" t="s">
        <v>30</v>
      </c>
      <c r="L788" s="175" t="s">
        <v>19</v>
      </c>
      <c r="M788" s="175" t="s">
        <v>20</v>
      </c>
      <c r="N788" s="175" t="s">
        <v>21</v>
      </c>
      <c r="O788" s="175" t="s">
        <v>45</v>
      </c>
    </row>
    <row r="789" spans="1:15" ht="15" customHeight="1" x14ac:dyDescent="0.15">
      <c r="A789" s="40">
        <v>2017</v>
      </c>
      <c r="B789" s="40">
        <v>38</v>
      </c>
      <c r="C789" s="40" t="s">
        <v>106</v>
      </c>
      <c r="D789" s="40" t="s">
        <v>71</v>
      </c>
      <c r="E789" s="40" t="s">
        <v>442</v>
      </c>
      <c r="F789" s="40" t="s">
        <v>780</v>
      </c>
      <c r="G789" s="40" t="s">
        <v>3</v>
      </c>
      <c r="H789" s="175" t="s">
        <v>16</v>
      </c>
      <c r="I789" s="175" t="s">
        <v>159</v>
      </c>
      <c r="J789" s="175" t="s">
        <v>160</v>
      </c>
      <c r="K789" s="175" t="s">
        <v>30</v>
      </c>
      <c r="L789" s="175" t="s">
        <v>19</v>
      </c>
      <c r="M789" s="175" t="s">
        <v>25</v>
      </c>
      <c r="N789" s="175" t="s">
        <v>21</v>
      </c>
      <c r="O789" s="175" t="s">
        <v>22</v>
      </c>
    </row>
    <row r="790" spans="1:15" ht="15" customHeight="1" x14ac:dyDescent="0.15">
      <c r="A790" s="40">
        <v>2017</v>
      </c>
      <c r="B790" s="40">
        <v>38</v>
      </c>
      <c r="C790" s="40" t="s">
        <v>106</v>
      </c>
      <c r="D790" s="40" t="s">
        <v>71</v>
      </c>
      <c r="E790" s="40" t="s">
        <v>442</v>
      </c>
      <c r="F790" s="40" t="s">
        <v>780</v>
      </c>
      <c r="G790" s="40" t="s">
        <v>3</v>
      </c>
      <c r="H790" s="176" t="s">
        <v>161</v>
      </c>
      <c r="I790" s="176" t="s">
        <v>162</v>
      </c>
      <c r="J790" s="176" t="s">
        <v>534</v>
      </c>
      <c r="K790" s="176" t="s">
        <v>30</v>
      </c>
      <c r="L790" s="176" t="s">
        <v>19</v>
      </c>
      <c r="M790" s="176" t="s">
        <v>25</v>
      </c>
      <c r="N790" s="176" t="s">
        <v>21</v>
      </c>
      <c r="O790" s="176" t="s">
        <v>22</v>
      </c>
    </row>
    <row r="791" spans="1:15" ht="15" customHeight="1" x14ac:dyDescent="0.15">
      <c r="A791" s="40">
        <v>2017</v>
      </c>
      <c r="B791" s="40">
        <v>38</v>
      </c>
      <c r="C791" s="40" t="s">
        <v>106</v>
      </c>
      <c r="D791" s="40" t="s">
        <v>71</v>
      </c>
      <c r="E791" s="40" t="s">
        <v>442</v>
      </c>
      <c r="F791" s="40" t="s">
        <v>780</v>
      </c>
      <c r="G791" s="40" t="s">
        <v>26</v>
      </c>
      <c r="H791" s="175" t="s">
        <v>444</v>
      </c>
      <c r="I791" s="175" t="s">
        <v>781</v>
      </c>
      <c r="J791" s="175" t="s">
        <v>782</v>
      </c>
      <c r="K791" s="175" t="s">
        <v>30</v>
      </c>
      <c r="L791" s="175" t="s">
        <v>487</v>
      </c>
      <c r="M791" s="175" t="s">
        <v>25</v>
      </c>
      <c r="N791" s="175" t="s">
        <v>21</v>
      </c>
      <c r="O791" s="175" t="s">
        <v>22</v>
      </c>
    </row>
    <row r="792" spans="1:15" ht="15" customHeight="1" x14ac:dyDescent="0.15">
      <c r="A792" s="40">
        <v>2017</v>
      </c>
      <c r="B792" s="40">
        <v>38</v>
      </c>
      <c r="C792" s="40" t="s">
        <v>106</v>
      </c>
      <c r="D792" s="40" t="s">
        <v>71</v>
      </c>
      <c r="E792" s="40" t="s">
        <v>442</v>
      </c>
      <c r="F792" s="40" t="s">
        <v>780</v>
      </c>
      <c r="G792" s="40" t="s">
        <v>26</v>
      </c>
      <c r="H792" s="176" t="s">
        <v>687</v>
      </c>
      <c r="I792" s="176" t="s">
        <v>688</v>
      </c>
      <c r="J792" s="176" t="s">
        <v>783</v>
      </c>
      <c r="K792" s="176" t="s">
        <v>30</v>
      </c>
      <c r="L792" s="176" t="s">
        <v>19</v>
      </c>
      <c r="M792" s="176" t="s">
        <v>25</v>
      </c>
      <c r="N792" s="176" t="s">
        <v>21</v>
      </c>
      <c r="O792" s="176" t="s">
        <v>22</v>
      </c>
    </row>
    <row r="793" spans="1:15" ht="15" customHeight="1" x14ac:dyDescent="0.15">
      <c r="A793" s="40">
        <v>2017</v>
      </c>
      <c r="B793" s="40">
        <v>38</v>
      </c>
      <c r="C793" s="40" t="s">
        <v>106</v>
      </c>
      <c r="D793" s="40" t="s">
        <v>71</v>
      </c>
      <c r="E793" s="40" t="s">
        <v>442</v>
      </c>
      <c r="F793" s="40" t="s">
        <v>780</v>
      </c>
      <c r="G793" s="40" t="s">
        <v>26</v>
      </c>
      <c r="H793" s="175" t="s">
        <v>684</v>
      </c>
      <c r="I793" s="175" t="s">
        <v>685</v>
      </c>
      <c r="J793" s="175" t="s">
        <v>784</v>
      </c>
      <c r="K793" s="175" t="s">
        <v>30</v>
      </c>
      <c r="L793" s="175" t="s">
        <v>19</v>
      </c>
      <c r="M793" s="175" t="s">
        <v>25</v>
      </c>
      <c r="N793" s="175" t="s">
        <v>21</v>
      </c>
      <c r="O793" s="175" t="s">
        <v>22</v>
      </c>
    </row>
    <row r="794" spans="1:15" ht="15" customHeight="1" x14ac:dyDescent="0.15">
      <c r="A794" s="40">
        <v>2017</v>
      </c>
      <c r="B794" s="40">
        <v>38</v>
      </c>
      <c r="C794" s="40" t="s">
        <v>106</v>
      </c>
      <c r="D794" s="40" t="s">
        <v>71</v>
      </c>
      <c r="E794" s="40" t="s">
        <v>442</v>
      </c>
      <c r="F794" s="40" t="s">
        <v>780</v>
      </c>
      <c r="G794" s="40" t="s">
        <v>34</v>
      </c>
      <c r="H794" s="175" t="s">
        <v>448</v>
      </c>
      <c r="I794" s="175" t="s">
        <v>449</v>
      </c>
      <c r="J794" s="175" t="s">
        <v>785</v>
      </c>
      <c r="K794" s="175" t="s">
        <v>30</v>
      </c>
      <c r="L794" s="175" t="s">
        <v>19</v>
      </c>
      <c r="M794" s="175" t="s">
        <v>25</v>
      </c>
      <c r="N794" s="175" t="s">
        <v>21</v>
      </c>
      <c r="O794" s="175" t="s">
        <v>22</v>
      </c>
    </row>
    <row r="795" spans="1:15" ht="15" customHeight="1" x14ac:dyDescent="0.15">
      <c r="A795" s="40">
        <v>2017</v>
      </c>
      <c r="B795" s="40">
        <v>38</v>
      </c>
      <c r="C795" s="40" t="s">
        <v>106</v>
      </c>
      <c r="D795" s="40" t="s">
        <v>71</v>
      </c>
      <c r="E795" s="40" t="s">
        <v>442</v>
      </c>
      <c r="F795" s="40" t="s">
        <v>780</v>
      </c>
      <c r="G795" s="40" t="s">
        <v>44</v>
      </c>
      <c r="H795" s="175" t="s">
        <v>786</v>
      </c>
      <c r="I795" s="175" t="s">
        <v>787</v>
      </c>
      <c r="J795" s="175" t="s">
        <v>788</v>
      </c>
      <c r="K795" s="175" t="s">
        <v>30</v>
      </c>
      <c r="L795" s="175" t="s">
        <v>19</v>
      </c>
      <c r="M795" s="175" t="s">
        <v>20</v>
      </c>
      <c r="N795" s="175" t="s">
        <v>21</v>
      </c>
      <c r="O795" s="175" t="s">
        <v>22</v>
      </c>
    </row>
    <row r="796" spans="1:15" ht="15" customHeight="1" x14ac:dyDescent="0.15">
      <c r="A796" s="40">
        <v>2017</v>
      </c>
      <c r="B796" s="40">
        <v>38</v>
      </c>
      <c r="C796" s="40" t="s">
        <v>106</v>
      </c>
      <c r="D796" s="40" t="s">
        <v>71</v>
      </c>
      <c r="E796" s="40" t="s">
        <v>442</v>
      </c>
      <c r="F796" s="40" t="s">
        <v>780</v>
      </c>
      <c r="G796" s="40" t="s">
        <v>44</v>
      </c>
      <c r="H796" s="175" t="s">
        <v>454</v>
      </c>
      <c r="I796" s="175" t="s">
        <v>789</v>
      </c>
      <c r="J796" s="175" t="s">
        <v>790</v>
      </c>
      <c r="K796" s="175" t="s">
        <v>30</v>
      </c>
      <c r="L796" s="175" t="s">
        <v>19</v>
      </c>
      <c r="M796" s="175" t="s">
        <v>20</v>
      </c>
      <c r="N796" s="175" t="s">
        <v>32</v>
      </c>
      <c r="O796" s="175" t="s">
        <v>22</v>
      </c>
    </row>
    <row r="797" spans="1:15" ht="15" customHeight="1" x14ac:dyDescent="0.15">
      <c r="A797" s="40">
        <v>2017</v>
      </c>
      <c r="B797" s="40">
        <v>38</v>
      </c>
      <c r="C797" s="40" t="s">
        <v>106</v>
      </c>
      <c r="D797" s="40" t="s">
        <v>71</v>
      </c>
      <c r="E797" s="40" t="s">
        <v>442</v>
      </c>
      <c r="F797" s="40" t="s">
        <v>780</v>
      </c>
      <c r="G797" s="40" t="s">
        <v>44</v>
      </c>
      <c r="H797" s="175" t="s">
        <v>696</v>
      </c>
      <c r="I797" s="175" t="s">
        <v>697</v>
      </c>
      <c r="J797" s="175" t="s">
        <v>698</v>
      </c>
      <c r="K797" s="175" t="s">
        <v>30</v>
      </c>
      <c r="L797" s="175" t="s">
        <v>19</v>
      </c>
      <c r="M797" s="175" t="s">
        <v>20</v>
      </c>
      <c r="N797" s="175" t="s">
        <v>21</v>
      </c>
      <c r="O797" s="175" t="s">
        <v>37</v>
      </c>
    </row>
    <row r="798" spans="1:15" ht="15" customHeight="1" x14ac:dyDescent="0.15">
      <c r="A798" s="40">
        <v>2017</v>
      </c>
      <c r="B798" s="40">
        <v>38</v>
      </c>
      <c r="C798" s="40" t="s">
        <v>106</v>
      </c>
      <c r="D798" s="40" t="s">
        <v>71</v>
      </c>
      <c r="E798" s="40" t="s">
        <v>442</v>
      </c>
      <c r="F798" s="40" t="s">
        <v>780</v>
      </c>
      <c r="G798" s="40" t="s">
        <v>44</v>
      </c>
      <c r="H798" s="175" t="s">
        <v>791</v>
      </c>
      <c r="I798" s="175" t="s">
        <v>458</v>
      </c>
      <c r="J798" s="175" t="s">
        <v>699</v>
      </c>
      <c r="K798" s="175" t="s">
        <v>30</v>
      </c>
      <c r="L798" s="175" t="s">
        <v>19</v>
      </c>
      <c r="M798" s="175" t="s">
        <v>20</v>
      </c>
      <c r="N798" s="175" t="s">
        <v>21</v>
      </c>
      <c r="O798" s="175" t="s">
        <v>22</v>
      </c>
    </row>
  </sheetData>
  <mergeCells count="20">
    <mergeCell ref="A145:C145"/>
    <mergeCell ref="A491:C491"/>
    <mergeCell ref="A38:F38"/>
    <mergeCell ref="A62:F62"/>
    <mergeCell ref="B63:F63"/>
    <mergeCell ref="B64:F64"/>
    <mergeCell ref="C106:F106"/>
    <mergeCell ref="A11:F11"/>
    <mergeCell ref="A13:A14"/>
    <mergeCell ref="A17:F17"/>
    <mergeCell ref="A21:A32"/>
    <mergeCell ref="B21:B24"/>
    <mergeCell ref="B25:B28"/>
    <mergeCell ref="B29:B32"/>
    <mergeCell ref="A2:F2"/>
    <mergeCell ref="B4:F4"/>
    <mergeCell ref="B5:F5"/>
    <mergeCell ref="B6:F6"/>
    <mergeCell ref="B7:F7"/>
    <mergeCell ref="B8:F8"/>
  </mergeCells>
  <hyperlinks>
    <hyperlink ref="B64" r:id="rId1"/>
  </hyperlinks>
  <pageMargins left="0.7" right="0.7" top="0.75" bottom="0.75" header="0.3" footer="0.3"/>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o" ma:contentTypeID="0x01010098BFD70591D0374489E8E026B03BB2EE" ma:contentTypeVersion="32" ma:contentTypeDescription="Crear nuevo documento." ma:contentTypeScope="" ma:versionID="60afd68d868af0400e235718e9e4b1ee">
  <xsd:schema xmlns:xsd="http://www.w3.org/2001/XMLSchema" xmlns:xs="http://www.w3.org/2001/XMLSchema" xmlns:p="http://schemas.microsoft.com/office/2006/metadata/properties" xmlns:ns1="http://schemas.microsoft.com/sharepoint/v3" xmlns:ns2="7bca82a3-7548-4c8d-b007-daa3f89b3500" xmlns:ns3="365a079c-736b-4335-b291-2e7ae15faa00" targetNamespace="http://schemas.microsoft.com/office/2006/metadata/properties" ma:root="true" ma:fieldsID="21ae8fcc88a363a7ed8b7e986e5b7224" ns1:_="" ns2:_="" ns3:_="">
    <xsd:import namespace="http://schemas.microsoft.com/sharepoint/v3"/>
    <xsd:import namespace="7bca82a3-7548-4c8d-b007-daa3f89b3500"/>
    <xsd:import namespace="365a079c-736b-4335-b291-2e7ae15faa0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ma:readOnly="false">
      <xsd:simpleType>
        <xsd:restriction base="dms:Unknown"/>
      </xsd:simpleType>
    </xsd:element>
    <xsd:element name="PublishingExpirationDate" ma:index="5"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ca82a3-7548-4c8d-b007-daa3f89b350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5a079c-736b-4335-b291-2e7ae15faa00"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_dlc_DocId xmlns="7bca82a3-7548-4c8d-b007-daa3f89b3500">HAZTHMS366H4-260687506-1866</_dlc_DocId>
    <_dlc_DocIdUrl xmlns="7bca82a3-7548-4c8d-b007-daa3f89b3500">
      <Url>https://conacytmx.sharepoint.com/sites/Evaluacion%20SIICYT/_layouts/15/DocIdRedir.aspx?ID=HAZTHMS366H4-260687506-1866</Url>
      <Description>HAZTHMS366H4-260687506-1866</Description>
    </_dlc_DocIdUrl>
  </documentManagement>
</p:properties>
</file>

<file path=customXml/item4.xml><?xml version="1.0" encoding="utf-8"?>
<?mso-contentType ?>
<FormTemplates xmlns="http://schemas.microsoft.com/sharepoint/v3/contenttype/forms"/>
</file>

<file path=customXml/itemProps1.xml><?xml version="1.0" encoding="utf-8"?>
<ds:datastoreItem xmlns:ds="http://schemas.openxmlformats.org/officeDocument/2006/customXml" ds:itemID="{86AA75E3-D782-4E2C-A8C1-970CD2D3A89B}"/>
</file>

<file path=customXml/itemProps2.xml><?xml version="1.0" encoding="utf-8"?>
<ds:datastoreItem xmlns:ds="http://schemas.openxmlformats.org/officeDocument/2006/customXml" ds:itemID="{C21942DA-BB93-45A2-90C7-6CF382622D7C}"/>
</file>

<file path=customXml/itemProps3.xml><?xml version="1.0" encoding="utf-8"?>
<ds:datastoreItem xmlns:ds="http://schemas.openxmlformats.org/officeDocument/2006/customXml" ds:itemID="{2E77324E-F725-4E54-839A-E0FB92DF1728}"/>
</file>

<file path=customXml/itemProps4.xml><?xml version="1.0" encoding="utf-8"?>
<ds:datastoreItem xmlns:ds="http://schemas.openxmlformats.org/officeDocument/2006/customXml" ds:itemID="{C9E8EBC7-C1F7-4999-907F-927E12C3251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5</vt:i4>
      </vt:variant>
    </vt:vector>
  </HeadingPairs>
  <TitlesOfParts>
    <vt:vector size="9" baseType="lpstr">
      <vt:lpstr>INDICADORES</vt:lpstr>
      <vt:lpstr>Prop</vt:lpstr>
      <vt:lpstr>Comp</vt:lpstr>
      <vt:lpstr>Act</vt:lpstr>
      <vt:lpstr>Act!prog_valoracion_del_desempeno__3</vt:lpstr>
      <vt:lpstr>Comp!prog_valoracion_del_desempeno__3</vt:lpstr>
      <vt:lpstr>Prop!prog_valoracion_del_desempeno__3</vt:lpstr>
      <vt:lpstr>Act!prog_valoracion_del_desempeno__3__1</vt:lpstr>
      <vt:lpstr>Comp!prog_valoracion_del_desempeno__3__1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Carolina Montes Martínez</dc:creator>
  <cp:lastModifiedBy>Ernesto Chan Ceh</cp:lastModifiedBy>
  <dcterms:created xsi:type="dcterms:W3CDTF">2017-08-24T15:04:10Z</dcterms:created>
  <dcterms:modified xsi:type="dcterms:W3CDTF">2018-01-08T22:07:35Z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0x01010098BFD70591D0374489E8E026B03BB2EE</vt:lpwstr>
  </property>
  <property fmtid="{D5CDD505-2E9C-101B-9397-08002B2CF9AE}" pid="3" name="Order">
    <vt:r8>186600</vt:r8>
  </property>
  <property fmtid="{D5CDD505-2E9C-101B-9397-08002B2CF9AE}" pid="4" name="URL">
    <vt:lpwstr>https://conacytmx.sharepoint.com/sites/Evaluacion%20SIICYT/Documentos/2017/P001/MIR/Cuenta%20Pública/Medios%20de%20verificación/Pp%20P001%20-%20Medio%20de%20Verificación%20-CP-2017_%20SD%20Eval.xlsx, /sites/Evaluacion SIICYT/Documentos/2017/P001/MIR/Cuenta Pública/Medios de verificación/Pp P001 - Medio de Verificación -CP-2017_ SD Eval.xlsx</vt:lpwstr>
  </property>
  <property fmtid="{D5CDD505-2E9C-101B-9397-08002B2CF9AE}" pid="5" name="_dlc_DocIdItemGuid">
    <vt:lpwstr>73633c98-962b-4bf9-8f7f-c8e8f5a24c4e</vt:lpwstr>
  </property>
</Properties>
</file>