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CHELLE DELARRUE\Medios de Verificación 2020\Avance_de_metas_1er_Trimestre\"/>
    </mc:Choice>
  </mc:AlternateContent>
  <xr:revisionPtr revIDLastSave="0" documentId="13_ncr:1_{E49D79A2-E252-4A22-ABAF-3F43C48F831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2020" sheetId="1" r:id="rId1"/>
  </sheets>
  <definedNames>
    <definedName name="_xlnm.Print_Area" localSheetId="0">'2020'!$A$1:$M$77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1" i="1" l="1"/>
  <c r="R19" i="1" l="1"/>
  <c r="Q21" i="1"/>
  <c r="Q20" i="1"/>
  <c r="Q19" i="1"/>
  <c r="Q18" i="1"/>
  <c r="Q17" i="1"/>
  <c r="Q16" i="1"/>
  <c r="R17" i="1" s="1"/>
  <c r="Q15" i="1"/>
  <c r="Q14" i="1"/>
  <c r="R15" i="1" s="1"/>
  <c r="E27" i="1" l="1"/>
  <c r="E20" i="1"/>
  <c r="E24" i="1" s="1"/>
  <c r="G17" i="1" l="1"/>
  <c r="G16" i="1"/>
  <c r="G27" i="1"/>
  <c r="G28" i="1" l="1"/>
  <c r="E28" i="1" l="1"/>
  <c r="E31" i="1" s="1"/>
  <c r="D27" i="1"/>
  <c r="C28" i="1"/>
  <c r="B28" i="1" s="1"/>
  <c r="C27" i="1"/>
  <c r="B27" i="1" s="1"/>
  <c r="L67" i="1"/>
  <c r="L66" i="1"/>
  <c r="J67" i="1"/>
  <c r="J66" i="1"/>
  <c r="H67" i="1"/>
  <c r="H66" i="1"/>
  <c r="F67" i="1"/>
  <c r="F66" i="1"/>
  <c r="D67" i="1"/>
  <c r="D66" i="1"/>
  <c r="B67" i="1"/>
  <c r="B66" i="1"/>
  <c r="L28" i="1"/>
  <c r="L27" i="1"/>
  <c r="J28" i="1"/>
  <c r="J27" i="1"/>
  <c r="H28" i="1"/>
  <c r="H27" i="1"/>
  <c r="F28" i="1"/>
  <c r="F27" i="1"/>
  <c r="D28" i="1"/>
  <c r="F24" i="1" l="1"/>
  <c r="O67" i="1" l="1"/>
  <c r="O66" i="1"/>
  <c r="O60" i="1"/>
  <c r="O59" i="1"/>
  <c r="O58" i="1"/>
  <c r="O57" i="1"/>
  <c r="O56" i="1"/>
  <c r="O55" i="1"/>
  <c r="O54" i="1"/>
  <c r="O53" i="1"/>
  <c r="O28" i="1"/>
  <c r="O27" i="1"/>
  <c r="M63" i="1" l="1"/>
  <c r="M70" i="1" s="1"/>
  <c r="L63" i="1"/>
  <c r="K63" i="1"/>
  <c r="K70" i="1" s="1"/>
  <c r="J63" i="1"/>
  <c r="I63" i="1"/>
  <c r="I70" i="1" s="1"/>
  <c r="H63" i="1"/>
  <c r="G63" i="1"/>
  <c r="G70" i="1" s="1"/>
  <c r="F63" i="1"/>
  <c r="E63" i="1"/>
  <c r="E70" i="1" s="1"/>
  <c r="D63" i="1"/>
  <c r="B63" i="1"/>
  <c r="C63" i="1"/>
  <c r="C70" i="1" s="1"/>
  <c r="M24" i="1" l="1"/>
  <c r="M31" i="1" s="1"/>
  <c r="L24" i="1"/>
  <c r="K24" i="1"/>
  <c r="K31" i="1" s="1"/>
  <c r="J24" i="1"/>
  <c r="H24" i="1"/>
  <c r="I24" i="1"/>
  <c r="I31" i="1" s="1"/>
  <c r="O18" i="1" l="1"/>
  <c r="O17" i="1"/>
  <c r="O16" i="1"/>
  <c r="P17" i="1" s="1"/>
  <c r="O15" i="1"/>
  <c r="O14" i="1"/>
  <c r="P15" i="1" s="1"/>
  <c r="O21" i="1"/>
  <c r="O19" i="1" l="1"/>
  <c r="P19" i="1" l="1"/>
  <c r="O20" i="1"/>
  <c r="D24" i="1"/>
  <c r="C24" i="1"/>
  <c r="C31" i="1" s="1"/>
  <c r="B24" i="1"/>
  <c r="B31" i="1" s="1"/>
  <c r="P21" i="1" l="1"/>
  <c r="G24" i="1" l="1"/>
  <c r="G31" i="1" s="1"/>
  <c r="E35" i="1" l="1"/>
  <c r="I73" i="1" l="1"/>
  <c r="I74" i="1"/>
  <c r="I77" i="1" l="1"/>
</calcChain>
</file>

<file path=xl/sharedStrings.xml><?xml version="1.0" encoding="utf-8"?>
<sst xmlns="http://schemas.openxmlformats.org/spreadsheetml/2006/main" count="81" uniqueCount="47">
  <si>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</si>
  <si>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</si>
  <si>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</si>
  <si>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</si>
  <si>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</si>
  <si>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</si>
  <si>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</si>
  <si>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</si>
  <si>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</si>
  <si>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SUBTOTAL</t>
  </si>
  <si>
    <t>AYUD. DE INVEST.</t>
  </si>
  <si>
    <t xml:space="preserve"> TOTAL</t>
  </si>
  <si>
    <t>CANDIDATO CDMX</t>
  </si>
  <si>
    <t>NIVEL1 CDMX</t>
  </si>
  <si>
    <t>NIVEL 2 CDMX</t>
  </si>
  <si>
    <t>NIVEL 3 CDMX</t>
  </si>
  <si>
    <t>CANDIDATO ESTADOS</t>
  </si>
  <si>
    <t>NIVEL 1  ESTADOS</t>
  </si>
  <si>
    <t>NIVEL 2  ESTADOS</t>
  </si>
  <si>
    <t>NIVEL 3  ESTADOS</t>
  </si>
  <si>
    <t>CANDIDATO D.F.</t>
  </si>
  <si>
    <t>CANDIDATO EDO.</t>
  </si>
  <si>
    <t>NIVEL1 D.F.</t>
  </si>
  <si>
    <t>NIVEL 1 EDO</t>
  </si>
  <si>
    <t>NIVEL 2 D.F.</t>
  </si>
  <si>
    <t>NIVEL 2 EDO</t>
  </si>
  <si>
    <t>NIVEL 3 D.F.</t>
  </si>
  <si>
    <t>NIVEL 3 EDO</t>
  </si>
  <si>
    <t>JULIO</t>
  </si>
  <si>
    <t>AGOSTO</t>
  </si>
  <si>
    <t>SEPTIEMBRE</t>
  </si>
  <si>
    <t>OCTUBRE</t>
  </si>
  <si>
    <t>NOVIEMBRE</t>
  </si>
  <si>
    <t>DICIEMBRE</t>
  </si>
  <si>
    <t>TOTAL</t>
  </si>
  <si>
    <t>Tercios de Candidato</t>
  </si>
  <si>
    <t>2 TERCIOS POR DOCENCIA</t>
  </si>
  <si>
    <t>UMAS</t>
  </si>
  <si>
    <t>PRESUPUESTO EJERCIDO 2019</t>
  </si>
  <si>
    <t>PRIMER SEMESTRE 2019</t>
  </si>
  <si>
    <t>SEGUNDO SEMESTRE 2019</t>
  </si>
  <si>
    <t>TOTAL PRIMER SEMESTRE 2019</t>
  </si>
  <si>
    <t>PAGO DE ESTÍMULOS ECONÓMICOS DURANTE EL EJERCICIO 2020</t>
  </si>
  <si>
    <t>Subtotal Monto</t>
  </si>
  <si>
    <t>Subtotal Personas</t>
  </si>
  <si>
    <t>X nivel</t>
  </si>
  <si>
    <t>x nivel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</si>
</sst>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#,##0.00"/>
    <numFmt numFmtId="165" formatCode="&quot;$&quot;0,000,000.00"/>
    <numFmt numFmtId="166" formatCode="&quot;$&quot;#,##0.00"/>
    <numFmt numFmtId="169" formatCode="#,##0.0000000000"/>
    <numFmt numFmtId="174" formatCode="_-[$€-2]* #,##0.00_-;\-[$€-2]* #,##0.00_-;_-[$€-2]* &quot;-&quot;??_-"/>
    <numFmt numFmtId="176" formatCode="#,##0.00_ ;[Red]\-#,##0.00\ 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lbertus Medium"/>
      <family val="2"/>
    </font>
    <font>
      <sz val="12"/>
      <name val="Albertus Medium"/>
      <family val="2"/>
    </font>
    <font>
      <b/>
      <sz val="16"/>
      <name val="Albertus Medium"/>
      <family val="2"/>
    </font>
    <font>
      <b/>
      <sz val="14"/>
      <name val="Albertus Medium"/>
    </font>
    <font>
      <b/>
      <sz val="16"/>
      <color indexed="12"/>
      <name val="Albertus Medium"/>
      <family val="2"/>
    </font>
    <font>
      <b/>
      <sz val="13"/>
      <color rgb="FFC00000"/>
      <name val="Arial"/>
      <family val="2"/>
    </font>
    <font>
      <b/>
      <u/>
      <sz val="14"/>
      <color rgb="FF0000FF"/>
      <name val="Arial"/>
      <family val="2"/>
    </font>
    <font>
      <b/>
      <sz val="10"/>
      <name val="Albertus Medium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double">
        <color indexed="64"/>
      </bottom>
      <diagonal/>
    </border>
  </borders>
  <cellStyleXfs count="16">
    <xf numFmtId="0" fontId="0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8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8" fontId="10" fillId="0" borderId="0" xfId="0" applyNumberFormat="1" applyFont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Continuous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165" fontId="11" fillId="0" borderId="18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 applyFill="1"/>
    <xf numFmtId="40" fontId="0" fillId="0" borderId="0" xfId="0" applyNumberFormat="1" applyFill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40" fontId="2" fillId="0" borderId="0" xfId="0" applyNumberFormat="1" applyFont="1" applyAlignment="1">
      <alignment vertical="center"/>
    </xf>
    <xf numFmtId="40" fontId="9" fillId="0" borderId="0" xfId="0" applyNumberFormat="1" applyFont="1" applyAlignment="1">
      <alignment vertical="center"/>
    </xf>
    <xf numFmtId="40" fontId="9" fillId="0" borderId="0" xfId="0" applyNumberFormat="1" applyFont="1" applyFill="1" applyAlignment="1">
      <alignment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vertical="center"/>
    </xf>
    <xf numFmtId="164" fontId="4" fillId="0" borderId="24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6" fontId="14" fillId="0" borderId="0" xfId="0" applyNumberFormat="1" applyFont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9" fontId="0" fillId="0" borderId="0" xfId="0" applyNumberFormat="1" applyFill="1" applyAlignment="1"/>
    <xf numFmtId="4" fontId="0" fillId="0" borderId="0" xfId="0" applyNumberFormat="1" applyFill="1" applyAlignment="1"/>
    <xf numFmtId="166" fontId="0" fillId="0" borderId="0" xfId="0" applyNumberFormat="1" applyAlignment="1">
      <alignment vertical="center"/>
    </xf>
    <xf numFmtId="3" fontId="19" fillId="2" borderId="0" xfId="0" applyNumberFormat="1" applyFont="1" applyFill="1" applyAlignment="1">
      <alignment vertical="center"/>
    </xf>
    <xf numFmtId="40" fontId="0" fillId="0" borderId="0" xfId="0" applyNumberFormat="1" applyFill="1" applyBorder="1" applyAlignment="1">
      <alignment vertical="center"/>
    </xf>
    <xf numFmtId="164" fontId="21" fillId="0" borderId="11" xfId="0" applyNumberFormat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37" fontId="20" fillId="0" borderId="0" xfId="0" applyNumberFormat="1" applyFont="1" applyFill="1" applyBorder="1" applyAlignment="1">
      <alignment vertical="center"/>
    </xf>
    <xf numFmtId="10" fontId="4" fillId="0" borderId="0" xfId="3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1" fillId="0" borderId="23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8" fillId="0" borderId="6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3" fontId="11" fillId="0" borderId="23" xfId="0" applyNumberFormat="1" applyFont="1" applyFill="1" applyBorder="1" applyAlignment="1">
      <alignment vertical="center"/>
    </xf>
    <xf numFmtId="44" fontId="4" fillId="0" borderId="0" xfId="1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4" fontId="6" fillId="0" borderId="0" xfId="0" applyNumberFormat="1" applyFont="1"/>
    <xf numFmtId="176" fontId="6" fillId="0" borderId="0" xfId="0" applyNumberFormat="1" applyFont="1" applyFill="1" applyBorder="1" applyAlignment="1">
      <alignment vertical="center"/>
    </xf>
    <xf numFmtId="166" fontId="0" fillId="0" borderId="0" xfId="0" applyNumberFormat="1" applyFill="1" applyAlignment="1">
      <alignment horizontal="center" vertical="center"/>
    </xf>
    <xf numFmtId="166" fontId="14" fillId="0" borderId="0" xfId="0" applyNumberFormat="1" applyFont="1" applyFill="1" applyAlignment="1">
      <alignment horizontal="right" vertical="center"/>
    </xf>
    <xf numFmtId="166" fontId="18" fillId="0" borderId="25" xfId="0" applyNumberFormat="1" applyFont="1" applyFill="1" applyBorder="1" applyAlignment="1">
      <alignment horizontal="right" vertical="center"/>
    </xf>
    <xf numFmtId="8" fontId="5" fillId="0" borderId="0" xfId="0" applyNumberFormat="1" applyFont="1" applyAlignment="1">
      <alignment horizontal="right" vertical="center"/>
    </xf>
    <xf numFmtId="40" fontId="11" fillId="0" borderId="0" xfId="0" applyNumberFormat="1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</cellXfs>
  <cellStyles count="16">
    <cellStyle name="Euro" xfId="7" xr:uid="{00000000-0005-0000-0000-000000000000}"/>
    <cellStyle name="Moneda" xfId="1" builtinId="4"/>
    <cellStyle name="Moneda 2" xfId="8" xr:uid="{00000000-0005-0000-0000-000002000000}"/>
    <cellStyle name="Moneda 3" xfId="9" xr:uid="{00000000-0005-0000-0000-000003000000}"/>
    <cellStyle name="Normal" xfId="0" builtinId="0"/>
    <cellStyle name="Normal 2" xfId="2" xr:uid="{00000000-0005-0000-0000-000005000000}"/>
    <cellStyle name="Normal 2 2" xfId="5" xr:uid="{00000000-0005-0000-0000-000006000000}"/>
    <cellStyle name="Normal 3" xfId="10" xr:uid="{00000000-0005-0000-0000-000007000000}"/>
    <cellStyle name="Normal 4" xfId="11" xr:uid="{00000000-0005-0000-0000-000008000000}"/>
    <cellStyle name="Normal 5" xfId="12" xr:uid="{00000000-0005-0000-0000-000009000000}"/>
    <cellStyle name="Normal 6" xfId="13" xr:uid="{00000000-0005-0000-0000-00000A000000}"/>
    <cellStyle name="Porcentaje" xfId="3" builtinId="5"/>
    <cellStyle name="Porcentaje 2" xfId="4" xr:uid="{00000000-0005-0000-0000-00000C000000}"/>
    <cellStyle name="Porcentaje 2 2" xfId="6" xr:uid="{00000000-0005-0000-0000-00000D000000}"/>
    <cellStyle name="Porcentaje 3" xfId="14" xr:uid="{00000000-0005-0000-0000-00000E000000}"/>
    <cellStyle name="Porcentual 2" xfId="15" xr:uid="{00000000-0005-0000-0000-00000F000000}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9525</xdr:rowOff>
    </xdr:from>
    <xdr:to>
      <xdr:col>3</xdr:col>
      <xdr:colOff>0</xdr:colOff>
      <xdr:row>9</xdr:row>
      <xdr:rowOff>266700</xdr:rowOff>
    </xdr:to>
    <xdr:grpSp>
      <xdr:nvGrpSpPr>
        <xdr:cNvPr id="209068" name="Group 1">
          <a:extLst>
            <a:ext uri="{FF2B5EF4-FFF2-40B4-BE49-F238E27FC236}">
              <a16:creationId xmlns:a16="http://schemas.microsoft.com/office/drawing/2014/main" id="{00000000-0008-0000-0000-0000AC300300}"/>
            </a:ext>
          </a:extLst>
        </xdr:cNvPr>
        <xdr:cNvGrpSpPr>
          <a:grpSpLocks noChangeAspect="1"/>
        </xdr:cNvGrpSpPr>
      </xdr:nvGrpSpPr>
      <xdr:grpSpPr bwMode="auto">
        <a:xfrm>
          <a:off x="57150" y="176213"/>
          <a:ext cx="3359944" cy="1590675"/>
          <a:chOff x="2493" y="4043"/>
          <a:chExt cx="1820" cy="817"/>
        </a:xfrm>
      </xdr:grpSpPr>
      <xdr:sp macro="" textlink="">
        <xdr:nvSpPr>
          <xdr:cNvPr id="209163" name="AutoShape 2">
            <a:extLst>
              <a:ext uri="{FF2B5EF4-FFF2-40B4-BE49-F238E27FC236}">
                <a16:creationId xmlns:a16="http://schemas.microsoft.com/office/drawing/2014/main" id="{00000000-0008-0000-0000-00000B3103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>
            <a:extLst>
              <a:ext uri="{FF2B5EF4-FFF2-40B4-BE49-F238E27FC236}">
                <a16:creationId xmlns:a16="http://schemas.microsoft.com/office/drawing/2014/main" id="{00000000-0008-0000-0000-00000C3103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>
            <a:extLst>
              <a:ext uri="{FF2B5EF4-FFF2-40B4-BE49-F238E27FC236}">
                <a16:creationId xmlns:a16="http://schemas.microsoft.com/office/drawing/2014/main" id="{00000000-0008-0000-0000-00000D3103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>
            <a:extLst>
              <a:ext uri="{FF2B5EF4-FFF2-40B4-BE49-F238E27FC236}">
                <a16:creationId xmlns:a16="http://schemas.microsoft.com/office/drawing/2014/main" id="{00000000-0008-0000-0000-00000E3103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>
            <a:extLst>
              <a:ext uri="{FF2B5EF4-FFF2-40B4-BE49-F238E27FC236}">
                <a16:creationId xmlns:a16="http://schemas.microsoft.com/office/drawing/2014/main" id="{00000000-0008-0000-0000-00000F3103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>
            <a:extLst>
              <a:ext uri="{FF2B5EF4-FFF2-40B4-BE49-F238E27FC236}">
                <a16:creationId xmlns:a16="http://schemas.microsoft.com/office/drawing/2014/main" id="{00000000-0008-0000-0000-0000103103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>
            <a:extLst>
              <a:ext uri="{FF2B5EF4-FFF2-40B4-BE49-F238E27FC236}">
                <a16:creationId xmlns:a16="http://schemas.microsoft.com/office/drawing/2014/main" id="{00000000-0008-0000-0000-0000113103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>
            <a:extLst>
              <a:ext uri="{FF2B5EF4-FFF2-40B4-BE49-F238E27FC236}">
                <a16:creationId xmlns:a16="http://schemas.microsoft.com/office/drawing/2014/main" id="{00000000-0008-0000-0000-0000123103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>
            <a:extLst>
              <a:ext uri="{FF2B5EF4-FFF2-40B4-BE49-F238E27FC236}">
                <a16:creationId xmlns:a16="http://schemas.microsoft.com/office/drawing/2014/main" id="{00000000-0008-0000-0000-0000133103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>
            <a:extLst>
              <a:ext uri="{FF2B5EF4-FFF2-40B4-BE49-F238E27FC236}">
                <a16:creationId xmlns:a16="http://schemas.microsoft.com/office/drawing/2014/main" id="{00000000-0008-0000-0000-0000143103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>
            <a:extLst>
              <a:ext uri="{FF2B5EF4-FFF2-40B4-BE49-F238E27FC236}">
                <a16:creationId xmlns:a16="http://schemas.microsoft.com/office/drawing/2014/main" id="{00000000-0008-0000-0000-0000153103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>
            <a:extLst>
              <a:ext uri="{FF2B5EF4-FFF2-40B4-BE49-F238E27FC236}">
                <a16:creationId xmlns:a16="http://schemas.microsoft.com/office/drawing/2014/main" id="{00000000-0008-0000-0000-0000163103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>
            <a:extLst>
              <a:ext uri="{FF2B5EF4-FFF2-40B4-BE49-F238E27FC236}">
                <a16:creationId xmlns:a16="http://schemas.microsoft.com/office/drawing/2014/main" id="{00000000-0008-0000-0000-0000173103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>
            <a:extLst>
              <a:ext uri="{FF2B5EF4-FFF2-40B4-BE49-F238E27FC236}">
                <a16:creationId xmlns:a16="http://schemas.microsoft.com/office/drawing/2014/main" id="{00000000-0008-0000-0000-0000183103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>
            <a:extLst>
              <a:ext uri="{FF2B5EF4-FFF2-40B4-BE49-F238E27FC236}">
                <a16:creationId xmlns:a16="http://schemas.microsoft.com/office/drawing/2014/main" id="{00000000-0008-0000-0000-0000193103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>
            <a:extLst>
              <a:ext uri="{FF2B5EF4-FFF2-40B4-BE49-F238E27FC236}">
                <a16:creationId xmlns:a16="http://schemas.microsoft.com/office/drawing/2014/main" id="{00000000-0008-0000-0000-00001A3103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>
            <a:extLst>
              <a:ext uri="{FF2B5EF4-FFF2-40B4-BE49-F238E27FC236}">
                <a16:creationId xmlns:a16="http://schemas.microsoft.com/office/drawing/2014/main" id="{00000000-0008-0000-0000-00001B3103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>
            <a:extLst>
              <a:ext uri="{FF2B5EF4-FFF2-40B4-BE49-F238E27FC236}">
                <a16:creationId xmlns:a16="http://schemas.microsoft.com/office/drawing/2014/main" id="{00000000-0008-0000-0000-00001C3103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>
            <a:extLst>
              <a:ext uri="{FF2B5EF4-FFF2-40B4-BE49-F238E27FC236}">
                <a16:creationId xmlns:a16="http://schemas.microsoft.com/office/drawing/2014/main" id="{00000000-0008-0000-0000-00001D3103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>
            <a:extLst>
              <a:ext uri="{FF2B5EF4-FFF2-40B4-BE49-F238E27FC236}">
                <a16:creationId xmlns:a16="http://schemas.microsoft.com/office/drawing/2014/main" id="{00000000-0008-0000-0000-00001E3103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>
            <a:extLst>
              <a:ext uri="{FF2B5EF4-FFF2-40B4-BE49-F238E27FC236}">
                <a16:creationId xmlns:a16="http://schemas.microsoft.com/office/drawing/2014/main" id="{00000000-0008-0000-0000-00001F3103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>
            <a:extLst>
              <a:ext uri="{FF2B5EF4-FFF2-40B4-BE49-F238E27FC236}">
                <a16:creationId xmlns:a16="http://schemas.microsoft.com/office/drawing/2014/main" id="{00000000-0008-0000-0000-0000203103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>
            <a:extLst>
              <a:ext uri="{FF2B5EF4-FFF2-40B4-BE49-F238E27FC236}">
                <a16:creationId xmlns:a16="http://schemas.microsoft.com/office/drawing/2014/main" id="{00000000-0008-0000-0000-0000213103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>
            <a:extLst>
              <a:ext uri="{FF2B5EF4-FFF2-40B4-BE49-F238E27FC236}">
                <a16:creationId xmlns:a16="http://schemas.microsoft.com/office/drawing/2014/main" id="{00000000-0008-0000-0000-0000223103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>
            <a:extLst>
              <a:ext uri="{FF2B5EF4-FFF2-40B4-BE49-F238E27FC236}">
                <a16:creationId xmlns:a16="http://schemas.microsoft.com/office/drawing/2014/main" id="{00000000-0008-0000-0000-0000233103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>
            <a:extLst>
              <a:ext uri="{FF2B5EF4-FFF2-40B4-BE49-F238E27FC236}">
                <a16:creationId xmlns:a16="http://schemas.microsoft.com/office/drawing/2014/main" id="{00000000-0008-0000-0000-0000243103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>
            <a:extLst>
              <a:ext uri="{FF2B5EF4-FFF2-40B4-BE49-F238E27FC236}">
                <a16:creationId xmlns:a16="http://schemas.microsoft.com/office/drawing/2014/main" id="{00000000-0008-0000-0000-0000253103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>
            <a:extLst>
              <a:ext uri="{FF2B5EF4-FFF2-40B4-BE49-F238E27FC236}">
                <a16:creationId xmlns:a16="http://schemas.microsoft.com/office/drawing/2014/main" id="{00000000-0008-0000-0000-0000263103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>
            <a:extLst>
              <a:ext uri="{FF2B5EF4-FFF2-40B4-BE49-F238E27FC236}">
                <a16:creationId xmlns:a16="http://schemas.microsoft.com/office/drawing/2014/main" id="{00000000-0008-0000-0000-0000273103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>
            <a:extLst>
              <a:ext uri="{FF2B5EF4-FFF2-40B4-BE49-F238E27FC236}">
                <a16:creationId xmlns:a16="http://schemas.microsoft.com/office/drawing/2014/main" id="{00000000-0008-0000-0000-0000283103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>
            <a:extLst>
              <a:ext uri="{FF2B5EF4-FFF2-40B4-BE49-F238E27FC236}">
                <a16:creationId xmlns:a16="http://schemas.microsoft.com/office/drawing/2014/main" id="{00000000-0008-0000-0000-0000293103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>
            <a:extLst>
              <a:ext uri="{FF2B5EF4-FFF2-40B4-BE49-F238E27FC236}">
                <a16:creationId xmlns:a16="http://schemas.microsoft.com/office/drawing/2014/main" id="{00000000-0008-0000-0000-00002A3103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>
            <a:extLst>
              <a:ext uri="{FF2B5EF4-FFF2-40B4-BE49-F238E27FC236}">
                <a16:creationId xmlns:a16="http://schemas.microsoft.com/office/drawing/2014/main" id="{00000000-0008-0000-0000-00002B3103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>
            <a:extLst>
              <a:ext uri="{FF2B5EF4-FFF2-40B4-BE49-F238E27FC236}">
                <a16:creationId xmlns:a16="http://schemas.microsoft.com/office/drawing/2014/main" id="{00000000-0008-0000-0000-00002C3103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>
            <a:extLst>
              <a:ext uri="{FF2B5EF4-FFF2-40B4-BE49-F238E27FC236}">
                <a16:creationId xmlns:a16="http://schemas.microsoft.com/office/drawing/2014/main" id="{00000000-0008-0000-0000-00002D3103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>
            <a:extLst>
              <a:ext uri="{FF2B5EF4-FFF2-40B4-BE49-F238E27FC236}">
                <a16:creationId xmlns:a16="http://schemas.microsoft.com/office/drawing/2014/main" id="{00000000-0008-0000-0000-00002E3103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>
            <a:extLst>
              <a:ext uri="{FF2B5EF4-FFF2-40B4-BE49-F238E27FC236}">
                <a16:creationId xmlns:a16="http://schemas.microsoft.com/office/drawing/2014/main" id="{00000000-0008-0000-0000-00002F3103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>
            <a:extLst>
              <a:ext uri="{FF2B5EF4-FFF2-40B4-BE49-F238E27FC236}">
                <a16:creationId xmlns:a16="http://schemas.microsoft.com/office/drawing/2014/main" id="{00000000-0008-0000-0000-0000303103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>
            <a:extLst>
              <a:ext uri="{FF2B5EF4-FFF2-40B4-BE49-F238E27FC236}">
                <a16:creationId xmlns:a16="http://schemas.microsoft.com/office/drawing/2014/main" id="{00000000-0008-0000-0000-0000313103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>
            <a:extLst>
              <a:ext uri="{FF2B5EF4-FFF2-40B4-BE49-F238E27FC236}">
                <a16:creationId xmlns:a16="http://schemas.microsoft.com/office/drawing/2014/main" id="{00000000-0008-0000-0000-0000323103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>
            <a:extLst>
              <a:ext uri="{FF2B5EF4-FFF2-40B4-BE49-F238E27FC236}">
                <a16:creationId xmlns:a16="http://schemas.microsoft.com/office/drawing/2014/main" id="{00000000-0008-0000-0000-0000333103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>
            <a:extLst>
              <a:ext uri="{FF2B5EF4-FFF2-40B4-BE49-F238E27FC236}">
                <a16:creationId xmlns:a16="http://schemas.microsoft.com/office/drawing/2014/main" id="{00000000-0008-0000-0000-0000343103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>
            <a:extLst>
              <a:ext uri="{FF2B5EF4-FFF2-40B4-BE49-F238E27FC236}">
                <a16:creationId xmlns:a16="http://schemas.microsoft.com/office/drawing/2014/main" id="{00000000-0008-0000-0000-0000353103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>
            <a:extLst>
              <a:ext uri="{FF2B5EF4-FFF2-40B4-BE49-F238E27FC236}">
                <a16:creationId xmlns:a16="http://schemas.microsoft.com/office/drawing/2014/main" id="{00000000-0008-0000-0000-0000363103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>
            <a:extLst>
              <a:ext uri="{FF2B5EF4-FFF2-40B4-BE49-F238E27FC236}">
                <a16:creationId xmlns:a16="http://schemas.microsoft.com/office/drawing/2014/main" id="{00000000-0008-0000-0000-0000373103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>
            <a:extLst>
              <a:ext uri="{FF2B5EF4-FFF2-40B4-BE49-F238E27FC236}">
                <a16:creationId xmlns:a16="http://schemas.microsoft.com/office/drawing/2014/main" id="{00000000-0008-0000-0000-0000383103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>
            <a:extLst>
              <a:ext uri="{FF2B5EF4-FFF2-40B4-BE49-F238E27FC236}">
                <a16:creationId xmlns:a16="http://schemas.microsoft.com/office/drawing/2014/main" id="{00000000-0008-0000-0000-0000393103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>
            <a:extLst>
              <a:ext uri="{FF2B5EF4-FFF2-40B4-BE49-F238E27FC236}">
                <a16:creationId xmlns:a16="http://schemas.microsoft.com/office/drawing/2014/main" id="{00000000-0008-0000-0000-00003A3103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>
            <a:extLst>
              <a:ext uri="{FF2B5EF4-FFF2-40B4-BE49-F238E27FC236}">
                <a16:creationId xmlns:a16="http://schemas.microsoft.com/office/drawing/2014/main" id="{00000000-0008-0000-0000-00003B3103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>
            <a:extLst>
              <a:ext uri="{FF2B5EF4-FFF2-40B4-BE49-F238E27FC236}">
                <a16:creationId xmlns:a16="http://schemas.microsoft.com/office/drawing/2014/main" id="{00000000-0008-0000-0000-00003C3103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>
            <a:extLst>
              <a:ext uri="{FF2B5EF4-FFF2-40B4-BE49-F238E27FC236}">
                <a16:creationId xmlns:a16="http://schemas.microsoft.com/office/drawing/2014/main" id="{00000000-0008-0000-0000-00003D3103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>
            <a:extLst>
              <a:ext uri="{FF2B5EF4-FFF2-40B4-BE49-F238E27FC236}">
                <a16:creationId xmlns:a16="http://schemas.microsoft.com/office/drawing/2014/main" id="{00000000-0008-0000-0000-00003E3103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>
            <a:extLst>
              <a:ext uri="{FF2B5EF4-FFF2-40B4-BE49-F238E27FC236}">
                <a16:creationId xmlns:a16="http://schemas.microsoft.com/office/drawing/2014/main" id="{00000000-0008-0000-0000-00003F3103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>
            <a:extLst>
              <a:ext uri="{FF2B5EF4-FFF2-40B4-BE49-F238E27FC236}">
                <a16:creationId xmlns:a16="http://schemas.microsoft.com/office/drawing/2014/main" id="{00000000-0008-0000-0000-0000403103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>
            <a:extLst>
              <a:ext uri="{FF2B5EF4-FFF2-40B4-BE49-F238E27FC236}">
                <a16:creationId xmlns:a16="http://schemas.microsoft.com/office/drawing/2014/main" id="{00000000-0008-0000-0000-0000413103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>
            <a:extLst>
              <a:ext uri="{FF2B5EF4-FFF2-40B4-BE49-F238E27FC236}">
                <a16:creationId xmlns:a16="http://schemas.microsoft.com/office/drawing/2014/main" id="{00000000-0008-0000-0000-0000423103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>
            <a:extLst>
              <a:ext uri="{FF2B5EF4-FFF2-40B4-BE49-F238E27FC236}">
                <a16:creationId xmlns:a16="http://schemas.microsoft.com/office/drawing/2014/main" id="{00000000-0008-0000-0000-0000433103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>
            <a:extLst>
              <a:ext uri="{FF2B5EF4-FFF2-40B4-BE49-F238E27FC236}">
                <a16:creationId xmlns:a16="http://schemas.microsoft.com/office/drawing/2014/main" id="{00000000-0008-0000-0000-0000443103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>
              <a:extLst>
                <a:ext uri="{FF2B5EF4-FFF2-40B4-BE49-F238E27FC236}">
                  <a16:creationId xmlns:a16="http://schemas.microsoft.com/office/drawing/2014/main" id="{00000000-0008-0000-0000-0000453103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>
              <a:extLst>
                <a:ext uri="{FF2B5EF4-FFF2-40B4-BE49-F238E27FC236}">
                  <a16:creationId xmlns:a16="http://schemas.microsoft.com/office/drawing/2014/main" id="{00000000-0008-0000-0000-00004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>
              <a:extLst>
                <a:ext uri="{FF2B5EF4-FFF2-40B4-BE49-F238E27FC236}">
                  <a16:creationId xmlns:a16="http://schemas.microsoft.com/office/drawing/2014/main" id="{00000000-0008-0000-0000-0000473103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>
              <a:extLst>
                <a:ext uri="{FF2B5EF4-FFF2-40B4-BE49-F238E27FC236}">
                  <a16:creationId xmlns:a16="http://schemas.microsoft.com/office/drawing/2014/main" id="{00000000-0008-0000-0000-0000483103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>
              <a:extLst>
                <a:ext uri="{FF2B5EF4-FFF2-40B4-BE49-F238E27FC236}">
                  <a16:creationId xmlns:a16="http://schemas.microsoft.com/office/drawing/2014/main" id="{00000000-0008-0000-0000-000049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>
              <a:extLst>
                <a:ext uri="{FF2B5EF4-FFF2-40B4-BE49-F238E27FC236}">
                  <a16:creationId xmlns:a16="http://schemas.microsoft.com/office/drawing/2014/main" id="{00000000-0008-0000-0000-00004A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>
              <a:extLst>
                <a:ext uri="{FF2B5EF4-FFF2-40B4-BE49-F238E27FC236}">
                  <a16:creationId xmlns:a16="http://schemas.microsoft.com/office/drawing/2014/main" id="{00000000-0008-0000-0000-00004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>
              <a:extLst>
                <a:ext uri="{FF2B5EF4-FFF2-40B4-BE49-F238E27FC236}">
                  <a16:creationId xmlns:a16="http://schemas.microsoft.com/office/drawing/2014/main" id="{00000000-0008-0000-0000-00004C3103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>
              <a:extLst>
                <a:ext uri="{FF2B5EF4-FFF2-40B4-BE49-F238E27FC236}">
                  <a16:creationId xmlns:a16="http://schemas.microsoft.com/office/drawing/2014/main" id="{00000000-0008-0000-0000-00004D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>
              <a:extLst>
                <a:ext uri="{FF2B5EF4-FFF2-40B4-BE49-F238E27FC236}">
                  <a16:creationId xmlns:a16="http://schemas.microsoft.com/office/drawing/2014/main" id="{00000000-0008-0000-0000-00004E3103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>
              <a:extLst>
                <a:ext uri="{FF2B5EF4-FFF2-40B4-BE49-F238E27FC236}">
                  <a16:creationId xmlns:a16="http://schemas.microsoft.com/office/drawing/2014/main" id="{00000000-0008-0000-0000-00004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>
              <a:extLst>
                <a:ext uri="{FF2B5EF4-FFF2-40B4-BE49-F238E27FC236}">
                  <a16:creationId xmlns:a16="http://schemas.microsoft.com/office/drawing/2014/main" id="{00000000-0008-0000-0000-000050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>
              <a:extLst>
                <a:ext uri="{FF2B5EF4-FFF2-40B4-BE49-F238E27FC236}">
                  <a16:creationId xmlns:a16="http://schemas.microsoft.com/office/drawing/2014/main" id="{00000000-0008-0000-0000-0000513103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>
              <a:extLst>
                <a:ext uri="{FF2B5EF4-FFF2-40B4-BE49-F238E27FC236}">
                  <a16:creationId xmlns:a16="http://schemas.microsoft.com/office/drawing/2014/main" id="{00000000-0008-0000-0000-00005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>
              <a:extLst>
                <a:ext uri="{FF2B5EF4-FFF2-40B4-BE49-F238E27FC236}">
                  <a16:creationId xmlns:a16="http://schemas.microsoft.com/office/drawing/2014/main" id="{00000000-0008-0000-0000-0000533103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>
              <a:extLst>
                <a:ext uri="{FF2B5EF4-FFF2-40B4-BE49-F238E27FC236}">
                  <a16:creationId xmlns:a16="http://schemas.microsoft.com/office/drawing/2014/main" id="{00000000-0008-0000-0000-00005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>
              <a:extLst>
                <a:ext uri="{FF2B5EF4-FFF2-40B4-BE49-F238E27FC236}">
                  <a16:creationId xmlns:a16="http://schemas.microsoft.com/office/drawing/2014/main" id="{00000000-0008-0000-0000-00005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>
              <a:extLst>
                <a:ext uri="{FF2B5EF4-FFF2-40B4-BE49-F238E27FC236}">
                  <a16:creationId xmlns:a16="http://schemas.microsoft.com/office/drawing/2014/main" id="{00000000-0008-0000-0000-0000563103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>
              <a:extLst>
                <a:ext uri="{FF2B5EF4-FFF2-40B4-BE49-F238E27FC236}">
                  <a16:creationId xmlns:a16="http://schemas.microsoft.com/office/drawing/2014/main" id="{00000000-0008-0000-0000-00005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>
              <a:extLst>
                <a:ext uri="{FF2B5EF4-FFF2-40B4-BE49-F238E27FC236}">
                  <a16:creationId xmlns:a16="http://schemas.microsoft.com/office/drawing/2014/main" id="{00000000-0008-0000-0000-000058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>
              <a:extLst>
                <a:ext uri="{FF2B5EF4-FFF2-40B4-BE49-F238E27FC236}">
                  <a16:creationId xmlns:a16="http://schemas.microsoft.com/office/drawing/2014/main" id="{00000000-0008-0000-0000-0000593103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>
              <a:extLst>
                <a:ext uri="{FF2B5EF4-FFF2-40B4-BE49-F238E27FC236}">
                  <a16:creationId xmlns:a16="http://schemas.microsoft.com/office/drawing/2014/main" id="{00000000-0008-0000-0000-00005A3103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>
              <a:extLst>
                <a:ext uri="{FF2B5EF4-FFF2-40B4-BE49-F238E27FC236}">
                  <a16:creationId xmlns:a16="http://schemas.microsoft.com/office/drawing/2014/main" id="{00000000-0008-0000-0000-00005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>
              <a:extLst>
                <a:ext uri="{FF2B5EF4-FFF2-40B4-BE49-F238E27FC236}">
                  <a16:creationId xmlns:a16="http://schemas.microsoft.com/office/drawing/2014/main" id="{00000000-0008-0000-0000-00005C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>
              <a:extLst>
                <a:ext uri="{FF2B5EF4-FFF2-40B4-BE49-F238E27FC236}">
                  <a16:creationId xmlns:a16="http://schemas.microsoft.com/office/drawing/2014/main" id="{00000000-0008-0000-0000-00005D3103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>
              <a:extLst>
                <a:ext uri="{FF2B5EF4-FFF2-40B4-BE49-F238E27FC236}">
                  <a16:creationId xmlns:a16="http://schemas.microsoft.com/office/drawing/2014/main" id="{00000000-0008-0000-0000-00005E3103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>
              <a:extLst>
                <a:ext uri="{FF2B5EF4-FFF2-40B4-BE49-F238E27FC236}">
                  <a16:creationId xmlns:a16="http://schemas.microsoft.com/office/drawing/2014/main" id="{00000000-0008-0000-0000-00005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>
              <a:extLst>
                <a:ext uri="{FF2B5EF4-FFF2-40B4-BE49-F238E27FC236}">
                  <a16:creationId xmlns:a16="http://schemas.microsoft.com/office/drawing/2014/main" id="{00000000-0008-0000-0000-0000603103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>
              <a:extLst>
                <a:ext uri="{FF2B5EF4-FFF2-40B4-BE49-F238E27FC236}">
                  <a16:creationId xmlns:a16="http://schemas.microsoft.com/office/drawing/2014/main" id="{00000000-0008-0000-0000-0000613103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>
              <a:extLst>
                <a:ext uri="{FF2B5EF4-FFF2-40B4-BE49-F238E27FC236}">
                  <a16:creationId xmlns:a16="http://schemas.microsoft.com/office/drawing/2014/main" id="{00000000-0008-0000-0000-00006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>
              <a:extLst>
                <a:ext uri="{FF2B5EF4-FFF2-40B4-BE49-F238E27FC236}">
                  <a16:creationId xmlns:a16="http://schemas.microsoft.com/office/drawing/2014/main" id="{00000000-0008-0000-0000-0000633103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>
              <a:extLst>
                <a:ext uri="{FF2B5EF4-FFF2-40B4-BE49-F238E27FC236}">
                  <a16:creationId xmlns:a16="http://schemas.microsoft.com/office/drawing/2014/main" id="{00000000-0008-0000-0000-00006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>
              <a:extLst>
                <a:ext uri="{FF2B5EF4-FFF2-40B4-BE49-F238E27FC236}">
                  <a16:creationId xmlns:a16="http://schemas.microsoft.com/office/drawing/2014/main" id="{00000000-0008-0000-0000-00006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>
              <a:extLst>
                <a:ext uri="{FF2B5EF4-FFF2-40B4-BE49-F238E27FC236}">
                  <a16:creationId xmlns:a16="http://schemas.microsoft.com/office/drawing/2014/main" id="{00000000-0008-0000-0000-00006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>
              <a:extLst>
                <a:ext uri="{FF2B5EF4-FFF2-40B4-BE49-F238E27FC236}">
                  <a16:creationId xmlns:a16="http://schemas.microsoft.com/office/drawing/2014/main" id="{00000000-0008-0000-0000-00006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47625</xdr:colOff>
      <xdr:row>43</xdr:row>
      <xdr:rowOff>104775</xdr:rowOff>
    </xdr:from>
    <xdr:to>
      <xdr:col>2</xdr:col>
      <xdr:colOff>1352550</xdr:colOff>
      <xdr:row>49</xdr:row>
      <xdr:rowOff>0</xdr:rowOff>
    </xdr:to>
    <xdr:grpSp>
      <xdr:nvGrpSpPr>
        <xdr:cNvPr id="190" name="Group 47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GrpSpPr>
          <a:grpSpLocks noChangeAspect="1"/>
        </xdr:cNvGrpSpPr>
      </xdr:nvGrpSpPr>
      <xdr:grpSpPr bwMode="auto">
        <a:xfrm>
          <a:off x="47625" y="10594181"/>
          <a:ext cx="3367088" cy="1359694"/>
          <a:chOff x="2493" y="4043"/>
          <a:chExt cx="1820" cy="817"/>
        </a:xfrm>
      </xdr:grpSpPr>
      <xdr:sp macro="" textlink="">
        <xdr:nvSpPr>
          <xdr:cNvPr id="191" name="AutoShape 472">
            <a:extLst>
              <a:ext uri="{FF2B5EF4-FFF2-40B4-BE49-F238E27FC236}">
                <a16:creationId xmlns:a16="http://schemas.microsoft.com/office/drawing/2014/main" id="{00000000-0008-0000-0000-0000BF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" name="Freeform 473">
            <a:extLst>
              <a:ext uri="{FF2B5EF4-FFF2-40B4-BE49-F238E27FC236}">
                <a16:creationId xmlns:a16="http://schemas.microsoft.com/office/drawing/2014/main" id="{00000000-0008-0000-0000-0000C00000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474">
            <a:extLst>
              <a:ext uri="{FF2B5EF4-FFF2-40B4-BE49-F238E27FC236}">
                <a16:creationId xmlns:a16="http://schemas.microsoft.com/office/drawing/2014/main" id="{00000000-0008-0000-0000-0000C10000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475">
            <a:extLst>
              <a:ext uri="{FF2B5EF4-FFF2-40B4-BE49-F238E27FC236}">
                <a16:creationId xmlns:a16="http://schemas.microsoft.com/office/drawing/2014/main" id="{00000000-0008-0000-0000-0000C20000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476">
            <a:extLst>
              <a:ext uri="{FF2B5EF4-FFF2-40B4-BE49-F238E27FC236}">
                <a16:creationId xmlns:a16="http://schemas.microsoft.com/office/drawing/2014/main" id="{00000000-0008-0000-0000-0000C30000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477">
            <a:extLst>
              <a:ext uri="{FF2B5EF4-FFF2-40B4-BE49-F238E27FC236}">
                <a16:creationId xmlns:a16="http://schemas.microsoft.com/office/drawing/2014/main" id="{00000000-0008-0000-0000-0000C40000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478">
            <a:extLst>
              <a:ext uri="{FF2B5EF4-FFF2-40B4-BE49-F238E27FC236}">
                <a16:creationId xmlns:a16="http://schemas.microsoft.com/office/drawing/2014/main" id="{00000000-0008-0000-0000-0000C50000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479">
            <a:extLst>
              <a:ext uri="{FF2B5EF4-FFF2-40B4-BE49-F238E27FC236}">
                <a16:creationId xmlns:a16="http://schemas.microsoft.com/office/drawing/2014/main" id="{00000000-0008-0000-0000-0000C60000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480">
            <a:extLst>
              <a:ext uri="{FF2B5EF4-FFF2-40B4-BE49-F238E27FC236}">
                <a16:creationId xmlns:a16="http://schemas.microsoft.com/office/drawing/2014/main" id="{00000000-0008-0000-0000-0000C70000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481">
            <a:extLst>
              <a:ext uri="{FF2B5EF4-FFF2-40B4-BE49-F238E27FC236}">
                <a16:creationId xmlns:a16="http://schemas.microsoft.com/office/drawing/2014/main" id="{00000000-0008-0000-0000-0000C80000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482">
            <a:extLst>
              <a:ext uri="{FF2B5EF4-FFF2-40B4-BE49-F238E27FC236}">
                <a16:creationId xmlns:a16="http://schemas.microsoft.com/office/drawing/2014/main" id="{00000000-0008-0000-0000-0000C90000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483">
            <a:extLst>
              <a:ext uri="{FF2B5EF4-FFF2-40B4-BE49-F238E27FC236}">
                <a16:creationId xmlns:a16="http://schemas.microsoft.com/office/drawing/2014/main" id="{00000000-0008-0000-0000-0000CA0000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3" name="Freeform 484">
            <a:extLst>
              <a:ext uri="{FF2B5EF4-FFF2-40B4-BE49-F238E27FC236}">
                <a16:creationId xmlns:a16="http://schemas.microsoft.com/office/drawing/2014/main" id="{00000000-0008-0000-0000-0000CB0000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4" name="Freeform 485">
            <a:extLst>
              <a:ext uri="{FF2B5EF4-FFF2-40B4-BE49-F238E27FC236}">
                <a16:creationId xmlns:a16="http://schemas.microsoft.com/office/drawing/2014/main" id="{00000000-0008-0000-0000-0000CC0000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5" name="Freeform 486">
            <a:extLst>
              <a:ext uri="{FF2B5EF4-FFF2-40B4-BE49-F238E27FC236}">
                <a16:creationId xmlns:a16="http://schemas.microsoft.com/office/drawing/2014/main" id="{00000000-0008-0000-0000-0000CD0000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6" name="Freeform 487">
            <a:extLst>
              <a:ext uri="{FF2B5EF4-FFF2-40B4-BE49-F238E27FC236}">
                <a16:creationId xmlns:a16="http://schemas.microsoft.com/office/drawing/2014/main" id="{00000000-0008-0000-0000-0000CE0000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7" name="Freeform 488">
            <a:extLst>
              <a:ext uri="{FF2B5EF4-FFF2-40B4-BE49-F238E27FC236}">
                <a16:creationId xmlns:a16="http://schemas.microsoft.com/office/drawing/2014/main" id="{00000000-0008-0000-0000-0000CF0000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8" name="Freeform 489">
            <a:extLst>
              <a:ext uri="{FF2B5EF4-FFF2-40B4-BE49-F238E27FC236}">
                <a16:creationId xmlns:a16="http://schemas.microsoft.com/office/drawing/2014/main" id="{00000000-0008-0000-0000-0000D00000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490">
            <a:extLst>
              <a:ext uri="{FF2B5EF4-FFF2-40B4-BE49-F238E27FC236}">
                <a16:creationId xmlns:a16="http://schemas.microsoft.com/office/drawing/2014/main" id="{00000000-0008-0000-0000-0000D10000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91">
            <a:extLst>
              <a:ext uri="{FF2B5EF4-FFF2-40B4-BE49-F238E27FC236}">
                <a16:creationId xmlns:a16="http://schemas.microsoft.com/office/drawing/2014/main" id="{00000000-0008-0000-0000-0000D20000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492">
            <a:extLst>
              <a:ext uri="{FF2B5EF4-FFF2-40B4-BE49-F238E27FC236}">
                <a16:creationId xmlns:a16="http://schemas.microsoft.com/office/drawing/2014/main" id="{00000000-0008-0000-0000-0000D30000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493">
            <a:extLst>
              <a:ext uri="{FF2B5EF4-FFF2-40B4-BE49-F238E27FC236}">
                <a16:creationId xmlns:a16="http://schemas.microsoft.com/office/drawing/2014/main" id="{00000000-0008-0000-0000-0000D40000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494">
            <a:extLst>
              <a:ext uri="{FF2B5EF4-FFF2-40B4-BE49-F238E27FC236}">
                <a16:creationId xmlns:a16="http://schemas.microsoft.com/office/drawing/2014/main" id="{00000000-0008-0000-0000-0000D50000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495">
            <a:extLst>
              <a:ext uri="{FF2B5EF4-FFF2-40B4-BE49-F238E27FC236}">
                <a16:creationId xmlns:a16="http://schemas.microsoft.com/office/drawing/2014/main" id="{00000000-0008-0000-0000-0000D60000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496">
            <a:extLst>
              <a:ext uri="{FF2B5EF4-FFF2-40B4-BE49-F238E27FC236}">
                <a16:creationId xmlns:a16="http://schemas.microsoft.com/office/drawing/2014/main" id="{00000000-0008-0000-0000-0000D70000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497">
            <a:extLst>
              <a:ext uri="{FF2B5EF4-FFF2-40B4-BE49-F238E27FC236}">
                <a16:creationId xmlns:a16="http://schemas.microsoft.com/office/drawing/2014/main" id="{00000000-0008-0000-0000-0000D80000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498">
            <a:extLst>
              <a:ext uri="{FF2B5EF4-FFF2-40B4-BE49-F238E27FC236}">
                <a16:creationId xmlns:a16="http://schemas.microsoft.com/office/drawing/2014/main" id="{00000000-0008-0000-0000-0000D90000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499">
            <a:extLst>
              <a:ext uri="{FF2B5EF4-FFF2-40B4-BE49-F238E27FC236}">
                <a16:creationId xmlns:a16="http://schemas.microsoft.com/office/drawing/2014/main" id="{00000000-0008-0000-0000-0000DA0000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500">
            <a:extLst>
              <a:ext uri="{FF2B5EF4-FFF2-40B4-BE49-F238E27FC236}">
                <a16:creationId xmlns:a16="http://schemas.microsoft.com/office/drawing/2014/main" id="{00000000-0008-0000-0000-0000DB0000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501">
            <a:extLst>
              <a:ext uri="{FF2B5EF4-FFF2-40B4-BE49-F238E27FC236}">
                <a16:creationId xmlns:a16="http://schemas.microsoft.com/office/drawing/2014/main" id="{00000000-0008-0000-0000-0000DC0000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502">
            <a:extLst>
              <a:ext uri="{FF2B5EF4-FFF2-40B4-BE49-F238E27FC236}">
                <a16:creationId xmlns:a16="http://schemas.microsoft.com/office/drawing/2014/main" id="{00000000-0008-0000-0000-0000DD0000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503">
            <a:extLst>
              <a:ext uri="{FF2B5EF4-FFF2-40B4-BE49-F238E27FC236}">
                <a16:creationId xmlns:a16="http://schemas.microsoft.com/office/drawing/2014/main" id="{00000000-0008-0000-0000-0000DE0000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504">
            <a:extLst>
              <a:ext uri="{FF2B5EF4-FFF2-40B4-BE49-F238E27FC236}">
                <a16:creationId xmlns:a16="http://schemas.microsoft.com/office/drawing/2014/main" id="{00000000-0008-0000-0000-0000DF0000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505">
            <a:extLst>
              <a:ext uri="{FF2B5EF4-FFF2-40B4-BE49-F238E27FC236}">
                <a16:creationId xmlns:a16="http://schemas.microsoft.com/office/drawing/2014/main" id="{00000000-0008-0000-0000-0000E00000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506">
            <a:extLst>
              <a:ext uri="{FF2B5EF4-FFF2-40B4-BE49-F238E27FC236}">
                <a16:creationId xmlns:a16="http://schemas.microsoft.com/office/drawing/2014/main" id="{00000000-0008-0000-0000-0000E10000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507">
            <a:extLst>
              <a:ext uri="{FF2B5EF4-FFF2-40B4-BE49-F238E27FC236}">
                <a16:creationId xmlns:a16="http://schemas.microsoft.com/office/drawing/2014/main" id="{00000000-0008-0000-0000-0000E20000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508">
            <a:extLst>
              <a:ext uri="{FF2B5EF4-FFF2-40B4-BE49-F238E27FC236}">
                <a16:creationId xmlns:a16="http://schemas.microsoft.com/office/drawing/2014/main" id="{00000000-0008-0000-0000-0000E30000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509">
            <a:extLst>
              <a:ext uri="{FF2B5EF4-FFF2-40B4-BE49-F238E27FC236}">
                <a16:creationId xmlns:a16="http://schemas.microsoft.com/office/drawing/2014/main" id="{00000000-0008-0000-0000-0000E40000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510">
            <a:extLst>
              <a:ext uri="{FF2B5EF4-FFF2-40B4-BE49-F238E27FC236}">
                <a16:creationId xmlns:a16="http://schemas.microsoft.com/office/drawing/2014/main" id="{00000000-0008-0000-0000-0000E50000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511">
            <a:extLst>
              <a:ext uri="{FF2B5EF4-FFF2-40B4-BE49-F238E27FC236}">
                <a16:creationId xmlns:a16="http://schemas.microsoft.com/office/drawing/2014/main" id="{00000000-0008-0000-0000-0000E60000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512">
            <a:extLst>
              <a:ext uri="{FF2B5EF4-FFF2-40B4-BE49-F238E27FC236}">
                <a16:creationId xmlns:a16="http://schemas.microsoft.com/office/drawing/2014/main" id="{00000000-0008-0000-0000-0000E70000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513">
            <a:extLst>
              <a:ext uri="{FF2B5EF4-FFF2-40B4-BE49-F238E27FC236}">
                <a16:creationId xmlns:a16="http://schemas.microsoft.com/office/drawing/2014/main" id="{00000000-0008-0000-0000-0000E80000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514">
            <a:extLst>
              <a:ext uri="{FF2B5EF4-FFF2-40B4-BE49-F238E27FC236}">
                <a16:creationId xmlns:a16="http://schemas.microsoft.com/office/drawing/2014/main" id="{00000000-0008-0000-0000-0000E90000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515">
            <a:extLst>
              <a:ext uri="{FF2B5EF4-FFF2-40B4-BE49-F238E27FC236}">
                <a16:creationId xmlns:a16="http://schemas.microsoft.com/office/drawing/2014/main" id="{00000000-0008-0000-0000-0000EA0000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516">
            <a:extLst>
              <a:ext uri="{FF2B5EF4-FFF2-40B4-BE49-F238E27FC236}">
                <a16:creationId xmlns:a16="http://schemas.microsoft.com/office/drawing/2014/main" id="{00000000-0008-0000-0000-0000EB0000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517">
            <a:extLst>
              <a:ext uri="{FF2B5EF4-FFF2-40B4-BE49-F238E27FC236}">
                <a16:creationId xmlns:a16="http://schemas.microsoft.com/office/drawing/2014/main" id="{00000000-0008-0000-0000-0000EC0000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518">
            <a:extLst>
              <a:ext uri="{FF2B5EF4-FFF2-40B4-BE49-F238E27FC236}">
                <a16:creationId xmlns:a16="http://schemas.microsoft.com/office/drawing/2014/main" id="{00000000-0008-0000-0000-0000ED0000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519">
            <a:extLst>
              <a:ext uri="{FF2B5EF4-FFF2-40B4-BE49-F238E27FC236}">
                <a16:creationId xmlns:a16="http://schemas.microsoft.com/office/drawing/2014/main" id="{00000000-0008-0000-0000-0000EE0000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520">
            <a:extLst>
              <a:ext uri="{FF2B5EF4-FFF2-40B4-BE49-F238E27FC236}">
                <a16:creationId xmlns:a16="http://schemas.microsoft.com/office/drawing/2014/main" id="{00000000-0008-0000-0000-0000EF0000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521">
            <a:extLst>
              <a:ext uri="{FF2B5EF4-FFF2-40B4-BE49-F238E27FC236}">
                <a16:creationId xmlns:a16="http://schemas.microsoft.com/office/drawing/2014/main" id="{00000000-0008-0000-0000-0000F00000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522">
            <a:extLst>
              <a:ext uri="{FF2B5EF4-FFF2-40B4-BE49-F238E27FC236}">
                <a16:creationId xmlns:a16="http://schemas.microsoft.com/office/drawing/2014/main" id="{00000000-0008-0000-0000-0000F10000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523">
            <a:extLst>
              <a:ext uri="{FF2B5EF4-FFF2-40B4-BE49-F238E27FC236}">
                <a16:creationId xmlns:a16="http://schemas.microsoft.com/office/drawing/2014/main" id="{00000000-0008-0000-0000-0000F20000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524">
            <a:extLst>
              <a:ext uri="{FF2B5EF4-FFF2-40B4-BE49-F238E27FC236}">
                <a16:creationId xmlns:a16="http://schemas.microsoft.com/office/drawing/2014/main" id="{00000000-0008-0000-0000-0000F30000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525">
            <a:extLst>
              <a:ext uri="{FF2B5EF4-FFF2-40B4-BE49-F238E27FC236}">
                <a16:creationId xmlns:a16="http://schemas.microsoft.com/office/drawing/2014/main" id="{00000000-0008-0000-0000-0000F40000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526">
            <a:extLst>
              <a:ext uri="{FF2B5EF4-FFF2-40B4-BE49-F238E27FC236}">
                <a16:creationId xmlns:a16="http://schemas.microsoft.com/office/drawing/2014/main" id="{00000000-0008-0000-0000-0000F50000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527">
            <a:extLst>
              <a:ext uri="{FF2B5EF4-FFF2-40B4-BE49-F238E27FC236}">
                <a16:creationId xmlns:a16="http://schemas.microsoft.com/office/drawing/2014/main" id="{00000000-0008-0000-0000-0000F60000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528">
            <a:extLst>
              <a:ext uri="{FF2B5EF4-FFF2-40B4-BE49-F238E27FC236}">
                <a16:creationId xmlns:a16="http://schemas.microsoft.com/office/drawing/2014/main" id="{00000000-0008-0000-0000-0000F70000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48" name="Group 529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49" name="Freeform 530">
              <a:extLst>
                <a:ext uri="{FF2B5EF4-FFF2-40B4-BE49-F238E27FC236}">
                  <a16:creationId xmlns:a16="http://schemas.microsoft.com/office/drawing/2014/main" id="{00000000-0008-0000-0000-0000F90000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Freeform 531">
              <a:extLst>
                <a:ext uri="{FF2B5EF4-FFF2-40B4-BE49-F238E27FC236}">
                  <a16:creationId xmlns:a16="http://schemas.microsoft.com/office/drawing/2014/main" id="{00000000-0008-0000-0000-0000FA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1" name="Freeform 532">
              <a:extLst>
                <a:ext uri="{FF2B5EF4-FFF2-40B4-BE49-F238E27FC236}">
                  <a16:creationId xmlns:a16="http://schemas.microsoft.com/office/drawing/2014/main" id="{00000000-0008-0000-0000-0000FB0000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2" name="Freeform 533">
              <a:extLst>
                <a:ext uri="{FF2B5EF4-FFF2-40B4-BE49-F238E27FC236}">
                  <a16:creationId xmlns:a16="http://schemas.microsoft.com/office/drawing/2014/main" id="{00000000-0008-0000-0000-0000FC0000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Freeform 534">
              <a:extLst>
                <a:ext uri="{FF2B5EF4-FFF2-40B4-BE49-F238E27FC236}">
                  <a16:creationId xmlns:a16="http://schemas.microsoft.com/office/drawing/2014/main" id="{00000000-0008-0000-0000-0000FD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4" name="Freeform 535">
              <a:extLst>
                <a:ext uri="{FF2B5EF4-FFF2-40B4-BE49-F238E27FC236}">
                  <a16:creationId xmlns:a16="http://schemas.microsoft.com/office/drawing/2014/main" id="{00000000-0008-0000-0000-0000FE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5" name="Freeform 536">
              <a:extLst>
                <a:ext uri="{FF2B5EF4-FFF2-40B4-BE49-F238E27FC236}">
                  <a16:creationId xmlns:a16="http://schemas.microsoft.com/office/drawing/2014/main" id="{00000000-0008-0000-0000-0000FF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Freeform 537">
              <a:extLst>
                <a:ext uri="{FF2B5EF4-FFF2-40B4-BE49-F238E27FC236}">
                  <a16:creationId xmlns:a16="http://schemas.microsoft.com/office/drawing/2014/main" id="{00000000-0008-0000-0000-0000000100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7" name="Freeform 538">
              <a:extLst>
                <a:ext uri="{FF2B5EF4-FFF2-40B4-BE49-F238E27FC236}">
                  <a16:creationId xmlns:a16="http://schemas.microsoft.com/office/drawing/2014/main" id="{00000000-0008-0000-0000-000001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Freeform 539">
              <a:extLst>
                <a:ext uri="{FF2B5EF4-FFF2-40B4-BE49-F238E27FC236}">
                  <a16:creationId xmlns:a16="http://schemas.microsoft.com/office/drawing/2014/main" id="{00000000-0008-0000-0000-0000020100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9" name="Freeform 540">
              <a:extLst>
                <a:ext uri="{FF2B5EF4-FFF2-40B4-BE49-F238E27FC236}">
                  <a16:creationId xmlns:a16="http://schemas.microsoft.com/office/drawing/2014/main" id="{00000000-0008-0000-0000-00000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0" name="Freeform 541">
              <a:extLst>
                <a:ext uri="{FF2B5EF4-FFF2-40B4-BE49-F238E27FC236}">
                  <a16:creationId xmlns:a16="http://schemas.microsoft.com/office/drawing/2014/main" id="{00000000-0008-0000-0000-000004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Freeform 542">
              <a:extLst>
                <a:ext uri="{FF2B5EF4-FFF2-40B4-BE49-F238E27FC236}">
                  <a16:creationId xmlns:a16="http://schemas.microsoft.com/office/drawing/2014/main" id="{00000000-0008-0000-0000-0000050100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2" name="Freeform 543">
              <a:extLst>
                <a:ext uri="{FF2B5EF4-FFF2-40B4-BE49-F238E27FC236}">
                  <a16:creationId xmlns:a16="http://schemas.microsoft.com/office/drawing/2014/main" id="{00000000-0008-0000-0000-00000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3" name="Freeform 544">
              <a:extLst>
                <a:ext uri="{FF2B5EF4-FFF2-40B4-BE49-F238E27FC236}">
                  <a16:creationId xmlns:a16="http://schemas.microsoft.com/office/drawing/2014/main" id="{00000000-0008-0000-0000-0000070100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Freeform 545">
              <a:extLst>
                <a:ext uri="{FF2B5EF4-FFF2-40B4-BE49-F238E27FC236}">
                  <a16:creationId xmlns:a16="http://schemas.microsoft.com/office/drawing/2014/main" id="{00000000-0008-0000-0000-00000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5" name="Freeform 546">
              <a:extLst>
                <a:ext uri="{FF2B5EF4-FFF2-40B4-BE49-F238E27FC236}">
                  <a16:creationId xmlns:a16="http://schemas.microsoft.com/office/drawing/2014/main" id="{00000000-0008-0000-0000-00000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6" name="Freeform 547">
              <a:extLst>
                <a:ext uri="{FF2B5EF4-FFF2-40B4-BE49-F238E27FC236}">
                  <a16:creationId xmlns:a16="http://schemas.microsoft.com/office/drawing/2014/main" id="{00000000-0008-0000-0000-00000A0100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Freeform 548">
              <a:extLst>
                <a:ext uri="{FF2B5EF4-FFF2-40B4-BE49-F238E27FC236}">
                  <a16:creationId xmlns:a16="http://schemas.microsoft.com/office/drawing/2014/main" id="{00000000-0008-0000-0000-00000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8" name="Freeform 549">
              <a:extLst>
                <a:ext uri="{FF2B5EF4-FFF2-40B4-BE49-F238E27FC236}">
                  <a16:creationId xmlns:a16="http://schemas.microsoft.com/office/drawing/2014/main" id="{00000000-0008-0000-0000-00000C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9" name="Freeform 550">
              <a:extLst>
                <a:ext uri="{FF2B5EF4-FFF2-40B4-BE49-F238E27FC236}">
                  <a16:creationId xmlns:a16="http://schemas.microsoft.com/office/drawing/2014/main" id="{00000000-0008-0000-0000-00000D0100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Freeform 551">
              <a:extLst>
                <a:ext uri="{FF2B5EF4-FFF2-40B4-BE49-F238E27FC236}">
                  <a16:creationId xmlns:a16="http://schemas.microsoft.com/office/drawing/2014/main" id="{00000000-0008-0000-0000-00000E0100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1" name="Freeform 552">
              <a:extLst>
                <a:ext uri="{FF2B5EF4-FFF2-40B4-BE49-F238E27FC236}">
                  <a16:creationId xmlns:a16="http://schemas.microsoft.com/office/drawing/2014/main" id="{00000000-0008-0000-0000-00000F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Freeform 553">
              <a:extLst>
                <a:ext uri="{FF2B5EF4-FFF2-40B4-BE49-F238E27FC236}">
                  <a16:creationId xmlns:a16="http://schemas.microsoft.com/office/drawing/2014/main" id="{00000000-0008-0000-0000-000010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3" name="Freeform 554">
              <a:extLst>
                <a:ext uri="{FF2B5EF4-FFF2-40B4-BE49-F238E27FC236}">
                  <a16:creationId xmlns:a16="http://schemas.microsoft.com/office/drawing/2014/main" id="{00000000-0008-0000-0000-0000110100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4" name="Freeform 555">
              <a:extLst>
                <a:ext uri="{FF2B5EF4-FFF2-40B4-BE49-F238E27FC236}">
                  <a16:creationId xmlns:a16="http://schemas.microsoft.com/office/drawing/2014/main" id="{00000000-0008-0000-0000-0000120100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Freeform 556">
              <a:extLst>
                <a:ext uri="{FF2B5EF4-FFF2-40B4-BE49-F238E27FC236}">
                  <a16:creationId xmlns:a16="http://schemas.microsoft.com/office/drawing/2014/main" id="{00000000-0008-0000-0000-00001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6" name="Freeform 557">
              <a:extLst>
                <a:ext uri="{FF2B5EF4-FFF2-40B4-BE49-F238E27FC236}">
                  <a16:creationId xmlns:a16="http://schemas.microsoft.com/office/drawing/2014/main" id="{00000000-0008-0000-0000-0000140100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7" name="Freeform 558">
              <a:extLst>
                <a:ext uri="{FF2B5EF4-FFF2-40B4-BE49-F238E27FC236}">
                  <a16:creationId xmlns:a16="http://schemas.microsoft.com/office/drawing/2014/main" id="{00000000-0008-0000-0000-0000150100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Freeform 559">
              <a:extLst>
                <a:ext uri="{FF2B5EF4-FFF2-40B4-BE49-F238E27FC236}">
                  <a16:creationId xmlns:a16="http://schemas.microsoft.com/office/drawing/2014/main" id="{00000000-0008-0000-0000-00001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9" name="Freeform 560">
              <a:extLst>
                <a:ext uri="{FF2B5EF4-FFF2-40B4-BE49-F238E27FC236}">
                  <a16:creationId xmlns:a16="http://schemas.microsoft.com/office/drawing/2014/main" id="{00000000-0008-0000-0000-0000170100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Freeform 561">
              <a:extLst>
                <a:ext uri="{FF2B5EF4-FFF2-40B4-BE49-F238E27FC236}">
                  <a16:creationId xmlns:a16="http://schemas.microsoft.com/office/drawing/2014/main" id="{00000000-0008-0000-0000-00001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1" name="Freeform 562">
              <a:extLst>
                <a:ext uri="{FF2B5EF4-FFF2-40B4-BE49-F238E27FC236}">
                  <a16:creationId xmlns:a16="http://schemas.microsoft.com/office/drawing/2014/main" id="{00000000-0008-0000-0000-00001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Freeform 563">
              <a:extLst>
                <a:ext uri="{FF2B5EF4-FFF2-40B4-BE49-F238E27FC236}">
                  <a16:creationId xmlns:a16="http://schemas.microsoft.com/office/drawing/2014/main" id="{00000000-0008-0000-0000-00001A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3" name="Freeform 564">
              <a:extLst>
                <a:ext uri="{FF2B5EF4-FFF2-40B4-BE49-F238E27FC236}">
                  <a16:creationId xmlns:a16="http://schemas.microsoft.com/office/drawing/2014/main" id="{00000000-0008-0000-0000-00001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0:AE81"/>
  <sheetViews>
    <sheetView tabSelected="1" zoomScale="80" zoomScaleNormal="80" workbookViewId="0">
      <selection activeCell="E84" sqref="E84"/>
    </sheetView>
  </sheetViews>
  <sheetFormatPr baseColWidth="10" defaultColWidth="11.42578125" defaultRowHeight="12.75"/>
  <cols>
    <col min="1" max="1" width="23.5703125" style="3" customWidth="1"/>
    <col min="2" max="2" width="9.7109375" style="109" customWidth="1"/>
    <col min="3" max="3" width="18" style="3" customWidth="1"/>
    <col min="4" max="4" width="9.7109375" style="109" customWidth="1"/>
    <col min="5" max="5" width="18" style="3" customWidth="1"/>
    <col min="6" max="6" width="9.7109375" style="109" customWidth="1"/>
    <col min="7" max="7" width="18" style="3" customWidth="1"/>
    <col min="8" max="8" width="9.7109375" style="30" customWidth="1"/>
    <col min="9" max="9" width="22.28515625" style="30" customWidth="1"/>
    <col min="10" max="10" width="11.28515625" style="30" customWidth="1"/>
    <col min="11" max="11" width="18" style="30" customWidth="1"/>
    <col min="12" max="12" width="9.7109375" style="30" customWidth="1"/>
    <col min="13" max="13" width="18" style="30" customWidth="1"/>
    <col min="14" max="14" width="4.28515625" style="55" customWidth="1"/>
    <col min="15" max="15" width="17.42578125" style="55" bestFit="1" customWidth="1"/>
    <col min="16" max="16" width="21.42578125" style="89" customWidth="1"/>
    <col min="17" max="17" width="14.5703125" style="89" bestFit="1" customWidth="1"/>
    <col min="18" max="18" width="15.7109375" style="89" bestFit="1" customWidth="1"/>
    <col min="19" max="19" width="14.5703125" style="89" bestFit="1" customWidth="1"/>
    <col min="20" max="31" width="11.42578125" style="89"/>
    <col min="32" max="16384" width="11.42578125" style="3"/>
  </cols>
  <sheetData>
    <row r="10" spans="1:18" ht="25.5" customHeight="1" thickBot="1">
      <c r="A10" s="1"/>
      <c r="B10" s="99" t="s">
        <v>42</v>
      </c>
      <c r="C10" s="2"/>
      <c r="D10" s="99"/>
      <c r="E10" s="2"/>
      <c r="F10" s="99"/>
      <c r="G10" s="2"/>
      <c r="H10" s="44"/>
      <c r="I10" s="44"/>
      <c r="J10" s="44"/>
      <c r="K10" s="44"/>
      <c r="L10" s="44"/>
      <c r="M10" s="44"/>
    </row>
    <row r="11" spans="1:18" ht="15" customHeight="1">
      <c r="A11" s="4"/>
      <c r="B11" s="100"/>
      <c r="C11" s="6"/>
      <c r="D11" s="113"/>
      <c r="E11" s="6"/>
      <c r="F11" s="117"/>
      <c r="G11" s="45"/>
      <c r="H11" s="45"/>
      <c r="I11" s="45"/>
      <c r="J11" s="45"/>
      <c r="K11" s="45"/>
      <c r="L11" s="45"/>
      <c r="M11" s="32"/>
    </row>
    <row r="12" spans="1:18" ht="15" customHeight="1" thickBot="1">
      <c r="A12" s="7"/>
      <c r="B12" s="138" t="s">
        <v>0</v>
      </c>
      <c r="C12" s="137"/>
      <c r="D12" s="137" t="s">
        <v>1</v>
      </c>
      <c r="E12" s="137"/>
      <c r="F12" s="139" t="s">
        <v>2</v>
      </c>
      <c r="G12" s="139"/>
      <c r="H12" s="135" t="s">
        <v>3</v>
      </c>
      <c r="I12" s="135"/>
      <c r="J12" s="135" t="s">
        <v>4</v>
      </c>
      <c r="K12" s="135"/>
      <c r="L12" s="135" t="s">
        <v>5</v>
      </c>
      <c r="M12" s="136"/>
    </row>
    <row r="13" spans="1:18" ht="30" customHeight="1" thickBot="1">
      <c r="A13" s="10" t="s">
        <v>6</v>
      </c>
      <c r="B13" s="102" t="s">
        <v>7</v>
      </c>
      <c r="C13" s="11" t="s">
        <v>8</v>
      </c>
      <c r="D13" s="102" t="s">
        <v>7</v>
      </c>
      <c r="E13" s="11" t="s">
        <v>8</v>
      </c>
      <c r="F13" s="118" t="s">
        <v>7</v>
      </c>
      <c r="G13" s="35" t="s">
        <v>8</v>
      </c>
      <c r="H13" s="34" t="s">
        <v>7</v>
      </c>
      <c r="I13" s="35" t="s">
        <v>8</v>
      </c>
      <c r="J13" s="34" t="s">
        <v>7</v>
      </c>
      <c r="K13" s="35" t="s">
        <v>8</v>
      </c>
      <c r="L13" s="34" t="s">
        <v>7</v>
      </c>
      <c r="M13" s="35" t="s">
        <v>8</v>
      </c>
      <c r="O13" s="55" t="s">
        <v>43</v>
      </c>
      <c r="P13" s="89" t="s">
        <v>45</v>
      </c>
      <c r="Q13" s="89" t="s">
        <v>44</v>
      </c>
      <c r="R13" s="89" t="s">
        <v>46</v>
      </c>
    </row>
    <row r="14" spans="1:18" ht="30" customHeight="1">
      <c r="A14" s="12" t="s">
        <v>12</v>
      </c>
      <c r="B14" s="94">
        <v>862</v>
      </c>
      <c r="C14" s="13">
        <v>6644709.5</v>
      </c>
      <c r="D14" s="104">
        <v>862</v>
      </c>
      <c r="E14" s="13">
        <v>6937455</v>
      </c>
      <c r="F14" s="119">
        <v>1007</v>
      </c>
      <c r="G14" s="13">
        <v>10503098.550000001</v>
      </c>
      <c r="H14" s="119"/>
      <c r="I14" s="13"/>
      <c r="J14" s="119"/>
      <c r="K14" s="13"/>
      <c r="L14" s="36"/>
      <c r="M14" s="52"/>
      <c r="O14" s="55">
        <f>C14+E14+G14+I14+K14+M14</f>
        <v>24085263.050000001</v>
      </c>
      <c r="Q14" s="55">
        <f t="shared" ref="Q14:Q21" si="0">B14+D14+F14+H14+J14+L14</f>
        <v>2731</v>
      </c>
    </row>
    <row r="15" spans="1:18" ht="30" customHeight="1">
      <c r="A15" s="5" t="s">
        <v>16</v>
      </c>
      <c r="B15" s="95">
        <v>3636</v>
      </c>
      <c r="C15" s="14">
        <v>37788799.729999997</v>
      </c>
      <c r="D15" s="115">
        <v>3636</v>
      </c>
      <c r="E15" s="14">
        <v>39105438.810000002</v>
      </c>
      <c r="F15" s="120">
        <v>4062</v>
      </c>
      <c r="G15" s="14">
        <v>51508962.399999999</v>
      </c>
      <c r="H15" s="120"/>
      <c r="I15" s="14"/>
      <c r="J15" s="120"/>
      <c r="K15" s="14"/>
      <c r="L15" s="37"/>
      <c r="M15" s="53"/>
      <c r="N15" s="61"/>
      <c r="O15" s="55">
        <f t="shared" ref="O15:O21" si="1">C15+E15+G15+I15+K15+M15</f>
        <v>128403200.94</v>
      </c>
      <c r="P15" s="129">
        <f>+O14+O15</f>
        <v>152488463.99000001</v>
      </c>
      <c r="Q15" s="55">
        <f t="shared" si="0"/>
        <v>11334</v>
      </c>
      <c r="R15" s="129">
        <f>+Q14+Q15</f>
        <v>14065</v>
      </c>
    </row>
    <row r="16" spans="1:18" ht="30" customHeight="1">
      <c r="A16" s="5" t="s">
        <v>13</v>
      </c>
      <c r="B16" s="95">
        <v>3908</v>
      </c>
      <c r="C16" s="14">
        <v>60390572.859999999</v>
      </c>
      <c r="D16" s="115">
        <v>3906</v>
      </c>
      <c r="E16" s="14">
        <v>62289401.090000004</v>
      </c>
      <c r="F16" s="120">
        <v>4041</v>
      </c>
      <c r="G16" s="14">
        <f>68247515.05-31257</f>
        <v>68216258.049999997</v>
      </c>
      <c r="H16" s="120"/>
      <c r="I16" s="14"/>
      <c r="J16" s="120"/>
      <c r="K16" s="14"/>
      <c r="L16" s="37"/>
      <c r="M16" s="53"/>
      <c r="N16" s="61"/>
      <c r="O16" s="55">
        <f t="shared" si="1"/>
        <v>190896232</v>
      </c>
      <c r="Q16" s="55">
        <f t="shared" si="0"/>
        <v>11855</v>
      </c>
    </row>
    <row r="17" spans="1:18" ht="30" customHeight="1">
      <c r="A17" s="5" t="s">
        <v>17</v>
      </c>
      <c r="B17" s="95">
        <v>10215</v>
      </c>
      <c r="C17" s="14">
        <v>184470556.05000001</v>
      </c>
      <c r="D17" s="115">
        <v>10184</v>
      </c>
      <c r="E17" s="14">
        <v>189249452.37</v>
      </c>
      <c r="F17" s="120">
        <v>10469</v>
      </c>
      <c r="G17" s="14">
        <f>204501848.28-17979.5</f>
        <v>204483868.78</v>
      </c>
      <c r="H17" s="120"/>
      <c r="I17" s="14"/>
      <c r="J17" s="120"/>
      <c r="K17" s="14"/>
      <c r="L17" s="37"/>
      <c r="M17" s="53"/>
      <c r="N17" s="61"/>
      <c r="O17" s="55">
        <f t="shared" si="1"/>
        <v>578203877.20000005</v>
      </c>
      <c r="P17" s="129">
        <f>+O16+O17</f>
        <v>769100109.20000005</v>
      </c>
      <c r="Q17" s="55">
        <f t="shared" si="0"/>
        <v>30868</v>
      </c>
      <c r="R17" s="129">
        <f>+Q16+Q17</f>
        <v>42723</v>
      </c>
    </row>
    <row r="18" spans="1:18" ht="30" customHeight="1">
      <c r="A18" s="5" t="s">
        <v>14</v>
      </c>
      <c r="B18" s="95">
        <v>1853</v>
      </c>
      <c r="C18" s="14">
        <v>38053705.960000001</v>
      </c>
      <c r="D18" s="115">
        <v>1850</v>
      </c>
      <c r="E18" s="14">
        <v>39145751.219999999</v>
      </c>
      <c r="F18" s="120">
        <v>1846</v>
      </c>
      <c r="G18" s="14">
        <v>39970259.590000004</v>
      </c>
      <c r="H18" s="120"/>
      <c r="I18" s="14"/>
      <c r="J18" s="120"/>
      <c r="K18" s="14"/>
      <c r="L18" s="37"/>
      <c r="M18" s="53"/>
      <c r="O18" s="55">
        <f t="shared" si="1"/>
        <v>117169716.77000001</v>
      </c>
      <c r="Q18" s="55">
        <f t="shared" si="0"/>
        <v>5549</v>
      </c>
    </row>
    <row r="19" spans="1:18" ht="30" customHeight="1">
      <c r="A19" s="5" t="s">
        <v>18</v>
      </c>
      <c r="B19" s="95">
        <v>2629</v>
      </c>
      <c r="C19" s="14">
        <v>61149149.969999999</v>
      </c>
      <c r="D19" s="115">
        <v>2630</v>
      </c>
      <c r="E19" s="14">
        <v>62540362.409999996</v>
      </c>
      <c r="F19" s="120">
        <v>2629</v>
      </c>
      <c r="G19" s="14">
        <v>62670128.840000004</v>
      </c>
      <c r="H19" s="120"/>
      <c r="I19" s="14"/>
      <c r="J19" s="120"/>
      <c r="K19" s="14"/>
      <c r="L19" s="37"/>
      <c r="M19" s="53"/>
      <c r="O19" s="55">
        <f t="shared" si="1"/>
        <v>186359641.22</v>
      </c>
      <c r="P19" s="129">
        <f>+O18+O19</f>
        <v>303529357.99000001</v>
      </c>
      <c r="Q19" s="55">
        <f t="shared" si="0"/>
        <v>7888</v>
      </c>
      <c r="R19" s="129">
        <f>+Q18+Q19</f>
        <v>13437</v>
      </c>
    </row>
    <row r="20" spans="1:18" ht="30" customHeight="1">
      <c r="A20" s="5" t="s">
        <v>15</v>
      </c>
      <c r="B20" s="95">
        <v>1350</v>
      </c>
      <c r="C20" s="14">
        <v>48559018.420000002</v>
      </c>
      <c r="D20" s="115">
        <v>1351</v>
      </c>
      <c r="E20" s="14">
        <f>53954858.47-36976.1</f>
        <v>53917882.369999997</v>
      </c>
      <c r="F20" s="120">
        <v>1347</v>
      </c>
      <c r="G20" s="14">
        <v>52029934.729999997</v>
      </c>
      <c r="H20" s="120"/>
      <c r="I20" s="14"/>
      <c r="J20" s="120"/>
      <c r="K20" s="14"/>
      <c r="L20" s="37"/>
      <c r="M20" s="53"/>
      <c r="O20" s="55">
        <f t="shared" si="1"/>
        <v>154506835.51999998</v>
      </c>
      <c r="Q20" s="55">
        <f t="shared" si="0"/>
        <v>4048</v>
      </c>
    </row>
    <row r="21" spans="1:18" ht="30" customHeight="1">
      <c r="A21" s="5" t="s">
        <v>19</v>
      </c>
      <c r="B21" s="95">
        <v>1080</v>
      </c>
      <c r="C21" s="14">
        <v>41594289</v>
      </c>
      <c r="D21" s="115">
        <v>1078</v>
      </c>
      <c r="E21" s="14">
        <v>45957520.5</v>
      </c>
      <c r="F21" s="120">
        <v>1073</v>
      </c>
      <c r="G21" s="14">
        <v>42783360.75</v>
      </c>
      <c r="H21" s="120"/>
      <c r="I21" s="14"/>
      <c r="J21" s="120"/>
      <c r="K21" s="14"/>
      <c r="L21" s="37"/>
      <c r="M21" s="53"/>
      <c r="O21" s="55">
        <f t="shared" si="1"/>
        <v>130335170.25</v>
      </c>
      <c r="P21" s="129">
        <f>+O20+O21</f>
        <v>284842005.76999998</v>
      </c>
      <c r="Q21" s="55">
        <f t="shared" si="0"/>
        <v>3231</v>
      </c>
      <c r="R21" s="129">
        <f>+Q20+Q21</f>
        <v>7279</v>
      </c>
    </row>
    <row r="22" spans="1:18" ht="12.95" customHeight="1" thickBot="1">
      <c r="A22" s="15"/>
      <c r="B22" s="96"/>
      <c r="C22" s="16"/>
      <c r="D22" s="105"/>
      <c r="E22" s="16"/>
      <c r="F22" s="121"/>
      <c r="G22" s="16"/>
      <c r="H22" s="121"/>
      <c r="I22" s="16"/>
      <c r="J22" s="38"/>
      <c r="K22" s="16"/>
      <c r="L22" s="38"/>
      <c r="M22" s="54"/>
    </row>
    <row r="23" spans="1:18" ht="13.5" thickBot="1">
      <c r="A23" s="17"/>
      <c r="B23" s="97"/>
      <c r="C23" s="18"/>
      <c r="D23" s="97"/>
      <c r="E23" s="18"/>
      <c r="F23" s="122"/>
      <c r="G23" s="18"/>
      <c r="H23" s="39"/>
      <c r="I23" s="18"/>
      <c r="J23" s="39"/>
      <c r="K23" s="18"/>
      <c r="L23" s="39"/>
      <c r="M23" s="18"/>
    </row>
    <row r="24" spans="1:18" ht="30" customHeight="1" thickBot="1">
      <c r="A24" s="19" t="s">
        <v>9</v>
      </c>
      <c r="B24" s="98">
        <f t="shared" ref="B24:G24" si="2">SUM(B14:B23)</f>
        <v>25533</v>
      </c>
      <c r="C24" s="20">
        <f t="shared" si="2"/>
        <v>478650801.48999995</v>
      </c>
      <c r="D24" s="98">
        <f t="shared" si="2"/>
        <v>25497</v>
      </c>
      <c r="E24" s="20">
        <f>SUM(E14:E23)</f>
        <v>499143263.76999998</v>
      </c>
      <c r="F24" s="123">
        <f>SUM(F14:F23)</f>
        <v>26474</v>
      </c>
      <c r="G24" s="20">
        <f t="shared" si="2"/>
        <v>532165871.69000006</v>
      </c>
      <c r="H24" s="41">
        <f t="shared" ref="H24:M24" si="3">SUM(H14:H23)</f>
        <v>0</v>
      </c>
      <c r="I24" s="20">
        <f t="shared" si="3"/>
        <v>0</v>
      </c>
      <c r="J24" s="41">
        <f t="shared" si="3"/>
        <v>0</v>
      </c>
      <c r="K24" s="20">
        <f t="shared" si="3"/>
        <v>0</v>
      </c>
      <c r="L24" s="41">
        <f t="shared" si="3"/>
        <v>0</v>
      </c>
      <c r="M24" s="20">
        <f t="shared" si="3"/>
        <v>0</v>
      </c>
      <c r="O24"/>
    </row>
    <row r="25" spans="1:18">
      <c r="A25" s="17"/>
      <c r="B25" s="97"/>
      <c r="C25" s="93"/>
      <c r="D25" s="97"/>
      <c r="E25" s="18"/>
      <c r="F25" s="122"/>
      <c r="G25" s="18"/>
      <c r="H25" s="39"/>
      <c r="I25" s="18"/>
      <c r="J25" s="39"/>
      <c r="K25" s="18"/>
      <c r="L25" s="39"/>
      <c r="M25" s="18"/>
    </row>
    <row r="26" spans="1:18" ht="33" customHeight="1" thickBot="1">
      <c r="A26" s="17"/>
      <c r="B26" s="103" t="s">
        <v>37</v>
      </c>
      <c r="C26" s="18"/>
      <c r="D26" s="103" t="s">
        <v>37</v>
      </c>
      <c r="E26" s="18"/>
      <c r="F26" s="103" t="s">
        <v>37</v>
      </c>
      <c r="G26" s="18"/>
      <c r="H26" s="42"/>
      <c r="I26" s="18"/>
      <c r="J26" s="42"/>
      <c r="K26" s="18"/>
      <c r="L26" s="42"/>
      <c r="M26" s="18"/>
    </row>
    <row r="27" spans="1:18" ht="30" customHeight="1">
      <c r="A27" s="22" t="s">
        <v>10</v>
      </c>
      <c r="B27" s="104">
        <f>C27/2568.5</f>
        <v>3598</v>
      </c>
      <c r="C27" s="23">
        <f>5139568.5+4101894.5</f>
        <v>9241463</v>
      </c>
      <c r="D27" s="104">
        <f>E27/2641.15</f>
        <v>3065.7346799689531</v>
      </c>
      <c r="E27" s="23">
        <f>4767446.8+3339892.35-5137-5137</f>
        <v>8097065.1500000004</v>
      </c>
      <c r="F27" s="104">
        <f>G27/2641.15</f>
        <v>3087.9272286693295</v>
      </c>
      <c r="G27" s="23">
        <f>4855694.5+3313044.95-5137-2641.15-5282.3</f>
        <v>8155679</v>
      </c>
      <c r="H27" s="104">
        <f>I27/2641.15</f>
        <v>0</v>
      </c>
      <c r="I27" s="23"/>
      <c r="J27" s="104">
        <f>K27/2641.15</f>
        <v>0</v>
      </c>
      <c r="K27" s="23"/>
      <c r="L27" s="104">
        <f>M27/2641.15</f>
        <v>0</v>
      </c>
      <c r="M27" s="52"/>
      <c r="O27" s="55">
        <f>C27+E27+G27+I27+K27+M27</f>
        <v>25494207.149999999</v>
      </c>
    </row>
    <row r="28" spans="1:18" ht="30" customHeight="1" thickBot="1">
      <c r="A28" s="24" t="s">
        <v>36</v>
      </c>
      <c r="B28" s="105">
        <f>C28/2568.5</f>
        <v>1209.7237453766791</v>
      </c>
      <c r="C28" s="25">
        <f>1489730+1617445.44</f>
        <v>3107175.44</v>
      </c>
      <c r="D28" s="105">
        <f>E28/2641.15</f>
        <v>871.26421445203789</v>
      </c>
      <c r="E28" s="25">
        <f>775687+1525452.48</f>
        <v>2301139.48</v>
      </c>
      <c r="F28" s="105">
        <f>G28/2641.15</f>
        <v>1297.2711811142872</v>
      </c>
      <c r="G28" s="25">
        <f>1186647+2239640.78</f>
        <v>3426287.78</v>
      </c>
      <c r="H28" s="105">
        <f>I28/2641.15</f>
        <v>0</v>
      </c>
      <c r="I28" s="25"/>
      <c r="J28" s="105">
        <f>K28/2641.15</f>
        <v>0</v>
      </c>
      <c r="K28" s="25"/>
      <c r="L28" s="105">
        <f>M28/2641.15</f>
        <v>0</v>
      </c>
      <c r="M28" s="54"/>
      <c r="O28" s="55">
        <f>C28+E28+G28+I28+K28+M28</f>
        <v>8834602.6999999993</v>
      </c>
    </row>
    <row r="29" spans="1:18">
      <c r="A29" s="17"/>
      <c r="B29" s="97"/>
      <c r="C29" s="18"/>
      <c r="D29" s="97"/>
      <c r="E29" s="18"/>
      <c r="F29" s="122"/>
      <c r="G29" s="40"/>
      <c r="H29" s="39"/>
      <c r="I29" s="40"/>
      <c r="J29" s="39"/>
      <c r="K29" s="40"/>
      <c r="L29" s="39"/>
      <c r="M29" s="40"/>
    </row>
    <row r="30" spans="1:18" ht="13.5" thickBot="1">
      <c r="A30" s="17"/>
      <c r="B30" s="106"/>
      <c r="C30" s="18"/>
      <c r="D30" s="97"/>
      <c r="E30" s="18"/>
      <c r="F30" s="124"/>
      <c r="G30" s="40"/>
      <c r="H30" s="39"/>
      <c r="I30" s="40"/>
      <c r="J30" s="39"/>
      <c r="K30" s="40"/>
      <c r="L30" s="39"/>
      <c r="M30" s="40"/>
    </row>
    <row r="31" spans="1:18" ht="30" customHeight="1" thickBot="1">
      <c r="A31" s="19" t="s">
        <v>11</v>
      </c>
      <c r="B31" s="107">
        <f>+B27+B24</f>
        <v>29131</v>
      </c>
      <c r="C31" s="29">
        <f>SUM(C24:C30)</f>
        <v>490999439.92999995</v>
      </c>
      <c r="D31" s="107"/>
      <c r="E31" s="29">
        <f>SUM(E24:E30)</f>
        <v>509541468.39999998</v>
      </c>
      <c r="F31" s="125"/>
      <c r="G31" s="49">
        <f>SUM(G24:G30)</f>
        <v>543747838.47000003</v>
      </c>
      <c r="H31" s="60"/>
      <c r="I31" s="49">
        <f>SUM(I24:I30)</f>
        <v>0</v>
      </c>
      <c r="J31" s="60"/>
      <c r="K31" s="49">
        <f>SUM(K24:K30)</f>
        <v>0</v>
      </c>
      <c r="L31" s="60"/>
      <c r="M31" s="49">
        <f>SUM(M24:M30)</f>
        <v>0</v>
      </c>
    </row>
    <row r="32" spans="1:18">
      <c r="A32" s="17"/>
      <c r="B32" s="106"/>
      <c r="C32" s="18"/>
      <c r="D32" s="106"/>
      <c r="E32" s="18"/>
      <c r="F32" s="124"/>
      <c r="G32" s="40"/>
      <c r="H32" s="39"/>
      <c r="I32" s="40"/>
      <c r="J32" s="39"/>
      <c r="K32" s="40"/>
      <c r="L32" s="40"/>
      <c r="M32" s="40"/>
    </row>
    <row r="33" spans="1:31">
      <c r="A33" s="26"/>
      <c r="B33" s="108"/>
      <c r="C33" s="27"/>
      <c r="D33" s="108"/>
      <c r="E33" s="31"/>
      <c r="F33" s="108"/>
      <c r="G33" s="26"/>
      <c r="H33" s="43"/>
      <c r="I33" s="43"/>
      <c r="J33" s="47"/>
      <c r="K33" s="43"/>
      <c r="L33" s="47"/>
      <c r="M33" s="128"/>
    </row>
    <row r="34" spans="1:31">
      <c r="A34" s="26"/>
      <c r="B34" s="108"/>
      <c r="C34" s="27"/>
      <c r="D34" s="108"/>
      <c r="E34" s="31"/>
      <c r="F34" s="108"/>
      <c r="G34" s="26"/>
      <c r="H34" s="43"/>
      <c r="I34" s="50"/>
      <c r="J34" s="47"/>
      <c r="K34" s="43"/>
      <c r="L34" s="47"/>
      <c r="M34" s="51"/>
    </row>
    <row r="35" spans="1:31" ht="18">
      <c r="A35" s="28" t="s">
        <v>41</v>
      </c>
      <c r="B35" s="108"/>
      <c r="C35" s="27"/>
      <c r="D35" s="108"/>
      <c r="E35" s="133">
        <f>SUM(B31:M31)</f>
        <v>1544317877.8</v>
      </c>
      <c r="F35" s="133"/>
      <c r="G35" s="26"/>
      <c r="H35" s="48"/>
      <c r="I35" s="84"/>
      <c r="J35" s="83"/>
      <c r="K35" s="84"/>
      <c r="L35" s="48"/>
      <c r="M35" s="84"/>
    </row>
    <row r="36" spans="1:31" s="55" customFormat="1" ht="15">
      <c r="A36" s="56"/>
      <c r="B36" s="108"/>
      <c r="C36" s="56"/>
      <c r="D36" s="108"/>
      <c r="E36" s="134"/>
      <c r="F36" s="134"/>
      <c r="G36" s="56"/>
      <c r="H36" s="57"/>
      <c r="I36" s="57"/>
      <c r="J36" s="57"/>
      <c r="K36" s="57"/>
      <c r="L36" s="57"/>
      <c r="M36" s="5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</row>
    <row r="37" spans="1:31" s="55" customFormat="1">
      <c r="B37" s="109"/>
      <c r="D37" s="109"/>
      <c r="E37" s="127"/>
      <c r="F37" s="109"/>
      <c r="H37" s="58"/>
      <c r="I37" s="58"/>
      <c r="J37" s="58"/>
      <c r="K37" s="58"/>
      <c r="L37" s="58"/>
      <c r="M37" s="58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</row>
    <row r="38" spans="1:31" s="55" customFormat="1">
      <c r="B38" s="109"/>
      <c r="D38" s="109"/>
      <c r="F38" s="109"/>
      <c r="H38" s="58"/>
      <c r="I38" s="58"/>
      <c r="J38" s="58"/>
      <c r="K38" s="58"/>
      <c r="L38" s="58"/>
      <c r="M38" s="58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</row>
    <row r="39" spans="1:31" s="55" customFormat="1">
      <c r="B39" s="109"/>
      <c r="D39" s="109"/>
      <c r="F39" s="109"/>
      <c r="H39" s="58"/>
      <c r="J39" s="58"/>
      <c r="K39" s="58"/>
      <c r="L39" s="58"/>
      <c r="M39" s="58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</row>
    <row r="40" spans="1:31" s="55" customFormat="1">
      <c r="B40" s="109"/>
      <c r="D40" s="109"/>
      <c r="F40" s="109"/>
      <c r="H40" s="58"/>
      <c r="J40" s="58"/>
      <c r="K40" s="58"/>
      <c r="L40" s="58"/>
      <c r="M40" s="58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</row>
    <row r="41" spans="1:31" s="55" customFormat="1">
      <c r="B41" s="109"/>
      <c r="D41" s="109"/>
      <c r="F41" s="109"/>
      <c r="H41" s="58"/>
      <c r="J41" s="58"/>
      <c r="K41" s="58"/>
      <c r="L41" s="58"/>
      <c r="M41" s="58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</row>
    <row r="42" spans="1:31" s="55" customFormat="1">
      <c r="B42" s="109"/>
      <c r="D42" s="109"/>
      <c r="F42" s="109"/>
      <c r="H42" s="58"/>
      <c r="J42" s="58"/>
      <c r="K42" s="58"/>
      <c r="L42" s="58"/>
      <c r="M42" s="58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</row>
    <row r="43" spans="1:31" s="55" customFormat="1">
      <c r="B43" s="109"/>
      <c r="D43" s="109"/>
      <c r="F43" s="109"/>
      <c r="H43" s="58"/>
      <c r="J43" s="58"/>
      <c r="K43" s="58"/>
      <c r="L43" s="58"/>
      <c r="M43" s="58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</row>
    <row r="44" spans="1:31" s="55" customFormat="1" ht="15">
      <c r="B44" s="109"/>
      <c r="D44" s="109"/>
      <c r="F44" s="109"/>
      <c r="G44" s="62"/>
      <c r="H44" s="58"/>
      <c r="I44" s="63"/>
      <c r="J44" s="58"/>
      <c r="K44" s="58"/>
      <c r="L44" s="58"/>
      <c r="M44" s="58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</row>
    <row r="45" spans="1:31" ht="15">
      <c r="G45" s="64"/>
      <c r="I45" s="65"/>
      <c r="N45" s="3"/>
      <c r="O45" s="3"/>
    </row>
    <row r="46" spans="1:31" ht="15">
      <c r="G46" s="64"/>
      <c r="I46" s="65"/>
      <c r="N46" s="3"/>
      <c r="O46" s="3"/>
    </row>
    <row r="47" spans="1:31" ht="15">
      <c r="G47" s="64"/>
      <c r="I47" s="65"/>
      <c r="N47" s="3"/>
      <c r="O47" s="3"/>
    </row>
    <row r="48" spans="1:31" ht="30" customHeight="1">
      <c r="G48" s="64"/>
      <c r="I48" s="65"/>
      <c r="N48" s="3"/>
      <c r="O48" s="3"/>
    </row>
    <row r="49" spans="1:19" ht="25.5" customHeight="1" thickBot="1">
      <c r="A49" s="17"/>
      <c r="B49" s="99" t="s">
        <v>42</v>
      </c>
      <c r="C49" s="2"/>
      <c r="D49" s="99"/>
      <c r="E49" s="2"/>
      <c r="F49" s="99"/>
      <c r="G49" s="2"/>
      <c r="H49" s="44"/>
      <c r="I49" s="44"/>
      <c r="J49" s="44"/>
      <c r="K49" s="44"/>
      <c r="L49" s="44"/>
      <c r="M49" s="44"/>
      <c r="N49" s="3"/>
      <c r="O49" s="3"/>
    </row>
    <row r="50" spans="1:19" ht="15" customHeight="1">
      <c r="A50" s="17"/>
      <c r="B50" s="110"/>
      <c r="C50" s="66"/>
      <c r="D50" s="116"/>
      <c r="E50" s="66"/>
      <c r="F50" s="116"/>
      <c r="G50" s="67"/>
      <c r="H50" s="68"/>
      <c r="I50" s="68"/>
      <c r="J50" s="68"/>
      <c r="K50" s="68"/>
      <c r="L50" s="68"/>
      <c r="M50" s="32"/>
      <c r="N50" s="3"/>
      <c r="O50" s="3"/>
    </row>
    <row r="51" spans="1:19" ht="15" customHeight="1" thickBot="1">
      <c r="A51" s="17"/>
      <c r="B51" s="101" t="s">
        <v>28</v>
      </c>
      <c r="C51" s="8"/>
      <c r="D51" s="114" t="s">
        <v>29</v>
      </c>
      <c r="E51" s="8"/>
      <c r="F51" s="114" t="s">
        <v>30</v>
      </c>
      <c r="G51" s="9"/>
      <c r="H51" s="46" t="s">
        <v>31</v>
      </c>
      <c r="I51" s="46"/>
      <c r="J51" s="46" t="s">
        <v>32</v>
      </c>
      <c r="K51" s="46"/>
      <c r="L51" s="46" t="s">
        <v>33</v>
      </c>
      <c r="M51" s="33"/>
      <c r="N51" s="3"/>
      <c r="O51" s="3"/>
    </row>
    <row r="52" spans="1:19" ht="30" customHeight="1" thickBot="1">
      <c r="A52" s="10" t="s">
        <v>6</v>
      </c>
      <c r="B52" s="102" t="s">
        <v>7</v>
      </c>
      <c r="C52" s="11" t="s">
        <v>8</v>
      </c>
      <c r="D52" s="102" t="s">
        <v>7</v>
      </c>
      <c r="E52" s="11" t="s">
        <v>8</v>
      </c>
      <c r="F52" s="102" t="s">
        <v>7</v>
      </c>
      <c r="G52" s="11" t="s">
        <v>8</v>
      </c>
      <c r="H52" s="34" t="s">
        <v>7</v>
      </c>
      <c r="I52" s="35" t="s">
        <v>8</v>
      </c>
      <c r="J52" s="34" t="s">
        <v>7</v>
      </c>
      <c r="K52" s="35" t="s">
        <v>8</v>
      </c>
      <c r="L52" s="34" t="s">
        <v>7</v>
      </c>
      <c r="M52" s="35" t="s">
        <v>8</v>
      </c>
      <c r="N52" s="3"/>
      <c r="O52" s="3"/>
    </row>
    <row r="53" spans="1:19" ht="30" customHeight="1">
      <c r="A53" s="12" t="s">
        <v>20</v>
      </c>
      <c r="B53" s="94"/>
      <c r="C53" s="13"/>
      <c r="D53" s="104"/>
      <c r="E53" s="13"/>
      <c r="F53" s="119"/>
      <c r="G53" s="13"/>
      <c r="H53" s="119"/>
      <c r="I53" s="13"/>
      <c r="J53" s="119"/>
      <c r="K53" s="13"/>
      <c r="L53" s="119"/>
      <c r="M53" s="52"/>
      <c r="N53" s="3"/>
      <c r="O53" s="55">
        <f>C53+E53+G53+I53+K53+M53</f>
        <v>0</v>
      </c>
      <c r="Q53" s="90"/>
      <c r="R53" s="91"/>
      <c r="S53" s="90"/>
    </row>
    <row r="54" spans="1:19" ht="30" customHeight="1">
      <c r="A54" s="5" t="s">
        <v>21</v>
      </c>
      <c r="B54" s="95"/>
      <c r="C54" s="14"/>
      <c r="D54" s="115"/>
      <c r="E54" s="14"/>
      <c r="F54" s="120"/>
      <c r="G54" s="14"/>
      <c r="H54" s="120"/>
      <c r="I54" s="14"/>
      <c r="J54" s="120"/>
      <c r="K54" s="88"/>
      <c r="L54" s="120"/>
      <c r="M54" s="53"/>
      <c r="N54" s="3"/>
      <c r="O54" s="55">
        <f t="shared" ref="O54:O60" si="4">C54+E54+G54+I54+K54+M54</f>
        <v>0</v>
      </c>
      <c r="R54" s="91"/>
    </row>
    <row r="55" spans="1:19" ht="30" customHeight="1">
      <c r="A55" s="5" t="s">
        <v>22</v>
      </c>
      <c r="B55" s="95"/>
      <c r="C55" s="14"/>
      <c r="D55" s="115"/>
      <c r="E55" s="14"/>
      <c r="F55" s="120"/>
      <c r="G55" s="14"/>
      <c r="H55" s="120"/>
      <c r="I55" s="14"/>
      <c r="J55" s="120"/>
      <c r="K55" s="14"/>
      <c r="L55" s="120"/>
      <c r="M55" s="53"/>
      <c r="N55" s="3"/>
      <c r="O55" s="55">
        <f t="shared" si="4"/>
        <v>0</v>
      </c>
      <c r="Q55" s="90"/>
      <c r="R55" s="91"/>
      <c r="S55" s="90"/>
    </row>
    <row r="56" spans="1:19" ht="30" customHeight="1">
      <c r="A56" s="5" t="s">
        <v>23</v>
      </c>
      <c r="B56" s="95"/>
      <c r="C56" s="14"/>
      <c r="D56" s="115"/>
      <c r="E56" s="69"/>
      <c r="F56" s="120"/>
      <c r="G56" s="14"/>
      <c r="H56" s="120"/>
      <c r="I56" s="14"/>
      <c r="J56" s="120"/>
      <c r="K56" s="14"/>
      <c r="L56" s="120"/>
      <c r="M56" s="53"/>
      <c r="N56" s="3"/>
      <c r="O56" s="55">
        <f t="shared" si="4"/>
        <v>0</v>
      </c>
      <c r="R56" s="91"/>
    </row>
    <row r="57" spans="1:19" ht="30" customHeight="1">
      <c r="A57" s="5" t="s">
        <v>24</v>
      </c>
      <c r="B57" s="95"/>
      <c r="C57" s="14"/>
      <c r="D57" s="115"/>
      <c r="E57" s="14"/>
      <c r="F57" s="120"/>
      <c r="G57" s="14"/>
      <c r="H57" s="120"/>
      <c r="I57" s="14"/>
      <c r="J57" s="120"/>
      <c r="K57" s="14"/>
      <c r="L57" s="120"/>
      <c r="M57" s="53"/>
      <c r="N57" s="3"/>
      <c r="O57" s="55">
        <f t="shared" si="4"/>
        <v>0</v>
      </c>
      <c r="Q57" s="90"/>
      <c r="R57" s="91"/>
      <c r="S57" s="90"/>
    </row>
    <row r="58" spans="1:19" ht="30" customHeight="1">
      <c r="A58" s="5" t="s">
        <v>25</v>
      </c>
      <c r="B58" s="95"/>
      <c r="C58" s="14"/>
      <c r="D58" s="115"/>
      <c r="E58" s="14"/>
      <c r="F58" s="120"/>
      <c r="G58" s="14"/>
      <c r="H58" s="120"/>
      <c r="I58" s="14"/>
      <c r="J58" s="120"/>
      <c r="K58" s="14"/>
      <c r="L58" s="120"/>
      <c r="M58" s="53"/>
      <c r="N58" s="3"/>
      <c r="O58" s="55">
        <f t="shared" si="4"/>
        <v>0</v>
      </c>
      <c r="R58" s="91"/>
    </row>
    <row r="59" spans="1:19" ht="30" customHeight="1">
      <c r="A59" s="5" t="s">
        <v>26</v>
      </c>
      <c r="B59" s="95"/>
      <c r="C59" s="14"/>
      <c r="D59" s="115"/>
      <c r="E59" s="14"/>
      <c r="F59" s="120"/>
      <c r="G59" s="14"/>
      <c r="H59" s="120"/>
      <c r="I59" s="14"/>
      <c r="J59" s="120"/>
      <c r="K59" s="14"/>
      <c r="L59" s="120"/>
      <c r="M59" s="53"/>
      <c r="N59" s="3"/>
      <c r="O59" s="55">
        <f t="shared" si="4"/>
        <v>0</v>
      </c>
      <c r="R59" s="91"/>
    </row>
    <row r="60" spans="1:19" ht="30" customHeight="1">
      <c r="A60" s="5" t="s">
        <v>27</v>
      </c>
      <c r="B60" s="95"/>
      <c r="C60" s="14"/>
      <c r="D60" s="115"/>
      <c r="E60" s="14"/>
      <c r="F60" s="120"/>
      <c r="G60" s="14"/>
      <c r="H60" s="120"/>
      <c r="I60" s="14"/>
      <c r="J60" s="120"/>
      <c r="K60" s="14"/>
      <c r="L60" s="120"/>
      <c r="M60" s="53"/>
      <c r="N60" s="3"/>
      <c r="O60" s="55">
        <f t="shared" si="4"/>
        <v>0</v>
      </c>
      <c r="R60" s="91"/>
    </row>
    <row r="61" spans="1:19" ht="12.95" customHeight="1" thickBot="1">
      <c r="A61" s="15"/>
      <c r="B61" s="96"/>
      <c r="C61" s="16"/>
      <c r="D61" s="105"/>
      <c r="E61" s="16"/>
      <c r="F61" s="121"/>
      <c r="G61" s="16"/>
      <c r="H61" s="38"/>
      <c r="I61" s="16"/>
      <c r="J61" s="38"/>
      <c r="K61" s="16"/>
      <c r="L61" s="121"/>
      <c r="M61" s="54"/>
      <c r="N61" s="3"/>
      <c r="R61" s="91"/>
    </row>
    <row r="62" spans="1:19" ht="13.5" thickBot="1">
      <c r="A62" s="17"/>
      <c r="B62" s="97"/>
      <c r="C62" s="18"/>
      <c r="D62" s="97"/>
      <c r="E62" s="18"/>
      <c r="F62" s="122"/>
      <c r="G62" s="18"/>
      <c r="H62" s="39"/>
      <c r="I62" s="18"/>
      <c r="J62" s="39"/>
      <c r="K62" s="18"/>
      <c r="L62" s="39"/>
      <c r="M62" s="18"/>
      <c r="N62" s="3"/>
      <c r="R62" s="91"/>
    </row>
    <row r="63" spans="1:19" ht="30" customHeight="1" thickBot="1">
      <c r="A63" s="19" t="s">
        <v>9</v>
      </c>
      <c r="B63" s="98">
        <f t="shared" ref="B63:M63" si="5">SUM(B53:B62)</f>
        <v>0</v>
      </c>
      <c r="C63" s="20">
        <f t="shared" si="5"/>
        <v>0</v>
      </c>
      <c r="D63" s="98">
        <f t="shared" si="5"/>
        <v>0</v>
      </c>
      <c r="E63" s="20">
        <f t="shared" si="5"/>
        <v>0</v>
      </c>
      <c r="F63" s="123">
        <f t="shared" si="5"/>
        <v>0</v>
      </c>
      <c r="G63" s="20">
        <f t="shared" si="5"/>
        <v>0</v>
      </c>
      <c r="H63" s="41">
        <f t="shared" si="5"/>
        <v>0</v>
      </c>
      <c r="I63" s="20">
        <f t="shared" si="5"/>
        <v>0</v>
      </c>
      <c r="J63" s="41">
        <f t="shared" si="5"/>
        <v>0</v>
      </c>
      <c r="K63" s="20">
        <f t="shared" si="5"/>
        <v>0</v>
      </c>
      <c r="L63" s="41">
        <f t="shared" si="5"/>
        <v>0</v>
      </c>
      <c r="M63" s="20">
        <f t="shared" si="5"/>
        <v>0</v>
      </c>
      <c r="N63" s="3"/>
      <c r="O63" s="86"/>
      <c r="P63" s="92"/>
    </row>
    <row r="64" spans="1:19">
      <c r="A64" s="17"/>
      <c r="B64" s="97"/>
      <c r="C64" s="18"/>
      <c r="D64" s="97"/>
      <c r="E64" s="18"/>
      <c r="F64" s="122"/>
      <c r="G64" s="18"/>
      <c r="H64" s="39"/>
      <c r="I64" s="18"/>
      <c r="J64" s="39"/>
      <c r="K64" s="18"/>
      <c r="L64" s="39"/>
      <c r="M64" s="18"/>
      <c r="N64" s="3"/>
      <c r="R64" s="91"/>
    </row>
    <row r="65" spans="1:18" ht="33" customHeight="1" thickBot="1">
      <c r="A65" s="17"/>
      <c r="B65" s="103" t="s">
        <v>35</v>
      </c>
      <c r="C65" s="18"/>
      <c r="D65" s="103" t="s">
        <v>35</v>
      </c>
      <c r="E65" s="18"/>
      <c r="F65" s="103" t="s">
        <v>35</v>
      </c>
      <c r="G65" s="18"/>
      <c r="H65" s="21" t="s">
        <v>35</v>
      </c>
      <c r="I65" s="18"/>
      <c r="J65" s="21" t="s">
        <v>35</v>
      </c>
      <c r="K65" s="18"/>
      <c r="L65" s="21" t="s">
        <v>35</v>
      </c>
      <c r="M65" s="18"/>
      <c r="N65" s="3"/>
      <c r="R65" s="91"/>
    </row>
    <row r="66" spans="1:18" ht="30" customHeight="1">
      <c r="A66" s="22" t="s">
        <v>10</v>
      </c>
      <c r="B66" s="104">
        <f>C66/2641.15</f>
        <v>0</v>
      </c>
      <c r="C66" s="23"/>
      <c r="D66" s="104">
        <f>E66/2641.15</f>
        <v>0</v>
      </c>
      <c r="E66" s="23"/>
      <c r="F66" s="104">
        <f>G66/2641.15</f>
        <v>0</v>
      </c>
      <c r="G66" s="23"/>
      <c r="H66" s="104">
        <f>I66/2641.15</f>
        <v>0</v>
      </c>
      <c r="I66" s="23"/>
      <c r="J66" s="104">
        <f>K66/2641.15</f>
        <v>0</v>
      </c>
      <c r="K66" s="23"/>
      <c r="L66" s="104">
        <f>M66/2641.15</f>
        <v>0</v>
      </c>
      <c r="M66" s="52"/>
      <c r="N66" s="3"/>
      <c r="O66" s="55">
        <f>C66+E66+G66+I66+K66+M66</f>
        <v>0</v>
      </c>
      <c r="R66" s="91"/>
    </row>
    <row r="67" spans="1:18" ht="30" customHeight="1" thickBot="1">
      <c r="A67" s="24" t="s">
        <v>36</v>
      </c>
      <c r="B67" s="105">
        <f>C67/2641.15</f>
        <v>0</v>
      </c>
      <c r="C67" s="25"/>
      <c r="D67" s="105">
        <f>E67/2641.15</f>
        <v>0</v>
      </c>
      <c r="E67" s="25"/>
      <c r="F67" s="105">
        <f>G67/2641.15</f>
        <v>0</v>
      </c>
      <c r="G67" s="25"/>
      <c r="H67" s="105">
        <f>I67/2641.15</f>
        <v>0</v>
      </c>
      <c r="I67" s="25"/>
      <c r="J67" s="105">
        <f>K67/2641.15</f>
        <v>0</v>
      </c>
      <c r="K67" s="25"/>
      <c r="L67" s="105">
        <f>M67/2641.15</f>
        <v>0</v>
      </c>
      <c r="M67" s="54"/>
      <c r="N67" s="3"/>
      <c r="O67" s="55">
        <f>C67+E67+G67+I67+K67+M67</f>
        <v>0</v>
      </c>
      <c r="R67" s="91"/>
    </row>
    <row r="68" spans="1:18">
      <c r="A68" s="17"/>
      <c r="B68" s="97"/>
      <c r="C68" s="18"/>
      <c r="D68" s="97"/>
      <c r="E68" s="18"/>
      <c r="F68" s="97"/>
      <c r="G68" s="17"/>
      <c r="H68" s="39"/>
      <c r="I68" s="40"/>
      <c r="J68" s="39"/>
      <c r="K68" s="40"/>
      <c r="L68" s="39"/>
      <c r="M68" s="70"/>
      <c r="N68" s="3"/>
      <c r="O68" s="3"/>
    </row>
    <row r="69" spans="1:18" ht="13.5" thickBot="1">
      <c r="A69" s="17"/>
      <c r="B69" s="106"/>
      <c r="C69" s="18"/>
      <c r="D69" s="97"/>
      <c r="E69" s="18"/>
      <c r="F69" s="106"/>
      <c r="G69" s="17"/>
      <c r="H69" s="40"/>
      <c r="I69" s="40"/>
      <c r="J69" s="39"/>
      <c r="K69" s="40"/>
      <c r="L69" s="39"/>
      <c r="M69" s="70"/>
      <c r="N69" s="3"/>
      <c r="O69" s="3"/>
    </row>
    <row r="70" spans="1:18" ht="30" customHeight="1" thickBot="1">
      <c r="A70" s="19" t="s">
        <v>34</v>
      </c>
      <c r="B70" s="107"/>
      <c r="C70" s="29">
        <f>SUM(C63:C69)</f>
        <v>0</v>
      </c>
      <c r="D70" s="107"/>
      <c r="E70" s="29">
        <f>SUM(E63:E69)</f>
        <v>0</v>
      </c>
      <c r="F70" s="107"/>
      <c r="G70" s="29">
        <f>SUM(G63:G69)</f>
        <v>0</v>
      </c>
      <c r="H70" s="59"/>
      <c r="I70" s="49">
        <f>SUM(I63:I69)</f>
        <v>0</v>
      </c>
      <c r="J70" s="60"/>
      <c r="K70" s="49">
        <f>SUM(K63:K69)</f>
        <v>0</v>
      </c>
      <c r="L70" s="60"/>
      <c r="M70" s="49">
        <f>SUM(M63:M69)</f>
        <v>0</v>
      </c>
      <c r="N70" s="3"/>
      <c r="O70" s="3"/>
      <c r="R70" s="91"/>
    </row>
    <row r="71" spans="1:18">
      <c r="A71" s="17"/>
      <c r="B71" s="106"/>
      <c r="C71" s="18"/>
      <c r="D71" s="106"/>
      <c r="E71" s="18"/>
      <c r="F71" s="106"/>
      <c r="G71" s="17"/>
      <c r="H71" s="40"/>
      <c r="I71" s="40"/>
      <c r="J71" s="39"/>
      <c r="K71" s="40"/>
      <c r="L71" s="39"/>
      <c r="M71" s="40"/>
      <c r="N71" s="3"/>
      <c r="O71" s="3"/>
    </row>
    <row r="72" spans="1:18">
      <c r="A72" s="17"/>
      <c r="B72" s="106"/>
      <c r="C72" s="18"/>
      <c r="D72" s="106"/>
      <c r="E72" s="18"/>
      <c r="F72" s="106"/>
      <c r="G72" s="17"/>
      <c r="H72" s="40"/>
      <c r="I72" s="40"/>
      <c r="J72" s="39"/>
      <c r="K72" s="126"/>
      <c r="L72" s="39"/>
      <c r="M72" s="40"/>
      <c r="N72" s="3"/>
      <c r="O72" s="3"/>
    </row>
    <row r="73" spans="1:18" ht="20.100000000000001" customHeight="1">
      <c r="A73" s="71" t="s">
        <v>39</v>
      </c>
      <c r="B73" s="111"/>
      <c r="C73" s="73"/>
      <c r="D73" s="111"/>
      <c r="E73" s="73"/>
      <c r="F73" s="108"/>
      <c r="G73" s="73"/>
      <c r="H73" s="43"/>
      <c r="I73" s="131">
        <f>E35</f>
        <v>1544317877.8</v>
      </c>
      <c r="J73" s="131"/>
      <c r="K73" s="51"/>
      <c r="L73" s="47"/>
      <c r="M73" s="74"/>
      <c r="N73" s="3"/>
      <c r="O73" s="3"/>
    </row>
    <row r="74" spans="1:18" ht="20.100000000000001" customHeight="1">
      <c r="A74" s="71" t="s">
        <v>40</v>
      </c>
      <c r="B74" s="111"/>
      <c r="C74" s="73"/>
      <c r="D74" s="111"/>
      <c r="E74" s="27"/>
      <c r="F74" s="108"/>
      <c r="G74" s="73"/>
      <c r="H74" s="43"/>
      <c r="I74" s="131">
        <f>SUM(B70:M70)</f>
        <v>0</v>
      </c>
      <c r="J74" s="131"/>
      <c r="K74" s="43"/>
      <c r="L74" s="43"/>
      <c r="M74" s="74"/>
      <c r="N74" s="3"/>
      <c r="O74" s="3"/>
    </row>
    <row r="75" spans="1:18" ht="8.1" customHeight="1">
      <c r="A75" s="72"/>
      <c r="B75" s="111"/>
      <c r="C75" s="73"/>
      <c r="D75" s="111"/>
      <c r="E75" s="73"/>
      <c r="F75" s="108"/>
      <c r="G75" s="75"/>
      <c r="H75" s="43"/>
      <c r="I75" s="76"/>
      <c r="J75" s="76"/>
      <c r="K75" s="43"/>
      <c r="L75" s="43"/>
      <c r="M75" s="74"/>
      <c r="N75" s="3"/>
      <c r="O75" s="3"/>
    </row>
    <row r="76" spans="1:18" ht="8.1" customHeight="1" thickBot="1">
      <c r="A76" s="71"/>
      <c r="B76" s="111"/>
      <c r="C76" s="71"/>
      <c r="D76" s="111"/>
      <c r="E76" s="77"/>
      <c r="F76" s="108"/>
      <c r="G76" s="78"/>
      <c r="H76" s="43"/>
      <c r="I76" s="79"/>
      <c r="J76" s="79"/>
      <c r="K76" s="80"/>
      <c r="M76" s="74"/>
      <c r="N76" s="3"/>
      <c r="O76" s="3"/>
    </row>
    <row r="77" spans="1:18" ht="30" customHeight="1" thickTop="1" thickBot="1">
      <c r="A77" s="81"/>
      <c r="B77" s="112"/>
      <c r="C77" s="82" t="s">
        <v>38</v>
      </c>
      <c r="D77" s="112"/>
      <c r="E77" s="27"/>
      <c r="F77" s="108"/>
      <c r="G77" s="27"/>
      <c r="H77" s="43"/>
      <c r="I77" s="132">
        <f>I73+I74</f>
        <v>1544317877.8</v>
      </c>
      <c r="J77" s="132"/>
      <c r="L77" s="130"/>
      <c r="M77" s="130"/>
      <c r="N77" s="3"/>
      <c r="O77" s="3"/>
    </row>
    <row r="78" spans="1:18" ht="13.5" thickTop="1"/>
    <row r="79" spans="1:18">
      <c r="I79" s="130"/>
      <c r="J79" s="130"/>
    </row>
    <row r="81" spans="3:3">
      <c r="C81" s="85"/>
    </row>
  </sheetData>
  <mergeCells count="13">
    <mergeCell ref="E35:F35"/>
    <mergeCell ref="E36:F36"/>
    <mergeCell ref="L12:M12"/>
    <mergeCell ref="D12:E12"/>
    <mergeCell ref="B12:C12"/>
    <mergeCell ref="F12:G12"/>
    <mergeCell ref="H12:I12"/>
    <mergeCell ref="J12:K12"/>
    <mergeCell ref="I79:J79"/>
    <mergeCell ref="L77:M77"/>
    <mergeCell ref="I73:J73"/>
    <mergeCell ref="I74:J74"/>
    <mergeCell ref="I77:J77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2020</vt:lpstr>
      <vt:lpstr>'2020'!Área_de_impresión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eacevedo</dc:creator>
  <cp:lastModifiedBy>operador</cp:lastModifiedBy>
  <cp:lastPrinted>2018-11-23T20:21:15Z</cp:lastPrinted>
  <dcterms:created xsi:type="dcterms:W3CDTF">2002-02-28T17:14:44Z</dcterms:created>
  <dcterms:modified xsi:type="dcterms:W3CDTF">2020-05-12T01:23:57Z</dcterms:modified>
</cp:coreProperties>
</file>