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defaultThemeVersion="124226"/>
  <mc:AlternateContent xmlns:mc="http://schemas.openxmlformats.org/markup-compatibility/2006">
    <mc:Choice Requires="x15">
      <x15ac:absPath xmlns:x15ac="http://schemas.microsoft.com/office/spreadsheetml/2010/11/ac" url="C:\Users\LAP5ATA\Desktop\Evaluación\2016\S192\MIR\"/>
    </mc:Choice>
  </mc:AlternateContent>
  <bookViews>
    <workbookView xWindow="0" yWindow="0" windowWidth="23040" windowHeight="8724"/>
  </bookViews>
  <sheets>
    <sheet name="avance_1trim16" sheetId="3" r:id="rId1"/>
    <sheet name="S192" sheetId="5" r:id="rId2"/>
  </sheets>
  <definedNames>
    <definedName name="_xlnm._FilterDatabase" localSheetId="0" hidden="1">avance_1trim16!$A$5:$Q$25</definedName>
    <definedName name="_xlnm.Print_Area" localSheetId="0">avance_1trim16!$A$1:$Q$32</definedName>
    <definedName name="_xlnm.Print_Titles" localSheetId="0">avance_1trim16!$1:$5</definedName>
  </definedNames>
  <calcPr calcId="171027"/>
</workbook>
</file>

<file path=xl/calcChain.xml><?xml version="1.0" encoding="utf-8"?>
<calcChain xmlns="http://schemas.openxmlformats.org/spreadsheetml/2006/main">
  <c r="K25" i="3" l="1"/>
  <c r="K24" i="3"/>
  <c r="K23" i="3"/>
  <c r="K22" i="3"/>
  <c r="K15" i="3"/>
  <c r="J15" i="3"/>
  <c r="I15" i="3"/>
  <c r="H15" i="3"/>
  <c r="K14" i="3"/>
  <c r="J14" i="3"/>
  <c r="H14" i="3" s="1"/>
  <c r="I14" i="3"/>
  <c r="K13" i="3"/>
  <c r="J13" i="3"/>
  <c r="I13" i="3"/>
  <c r="H13" i="3"/>
  <c r="K12" i="3"/>
  <c r="J12" i="3"/>
  <c r="H12" i="3" s="1"/>
  <c r="I12" i="3"/>
  <c r="K11" i="3"/>
  <c r="H11" i="3"/>
  <c r="K10" i="3"/>
  <c r="I10" i="3"/>
  <c r="H10" i="3"/>
  <c r="K6" i="3"/>
  <c r="I6" i="3"/>
  <c r="H6" i="3" s="1"/>
  <c r="FM7" i="5" l="1"/>
  <c r="FL7" i="5"/>
  <c r="FK7" i="5"/>
  <c r="FJ7" i="5"/>
  <c r="FF7" i="5"/>
  <c r="FE7" i="5"/>
  <c r="FD7" i="5"/>
  <c r="FC7" i="5"/>
  <c r="EY7" i="5"/>
  <c r="EX7" i="5"/>
  <c r="EW7" i="5"/>
  <c r="EV7" i="5"/>
  <c r="ER7" i="5"/>
  <c r="EQ7" i="5"/>
  <c r="EP7" i="5"/>
  <c r="EO7" i="5"/>
  <c r="EK7" i="5"/>
  <c r="EJ7" i="5"/>
  <c r="EI7" i="5"/>
  <c r="EH7" i="5"/>
  <c r="ED7" i="5"/>
  <c r="EC7" i="5"/>
  <c r="EB7" i="5"/>
  <c r="EA7" i="5"/>
  <c r="DW7" i="5"/>
  <c r="DV7" i="5"/>
  <c r="DU7" i="5"/>
  <c r="DT7" i="5"/>
  <c r="DP7" i="5"/>
  <c r="DO7" i="5"/>
  <c r="DN7" i="5"/>
  <c r="DM7" i="5"/>
  <c r="DI7" i="5"/>
  <c r="DH7" i="5"/>
  <c r="DG7" i="5"/>
  <c r="DF7" i="5"/>
  <c r="DB7" i="5"/>
  <c r="DA7" i="5"/>
  <c r="CZ7" i="5"/>
  <c r="CY7" i="5"/>
  <c r="CU7" i="5"/>
  <c r="CT7" i="5"/>
  <c r="CS7" i="5"/>
  <c r="CR7" i="5"/>
  <c r="CN7" i="5"/>
  <c r="CM7" i="5"/>
  <c r="CL7" i="5"/>
  <c r="CK7" i="5"/>
  <c r="CG7" i="5"/>
  <c r="CF7" i="5"/>
  <c r="CE7" i="5"/>
  <c r="CD7" i="5"/>
  <c r="BZ7" i="5"/>
  <c r="BY7" i="5"/>
  <c r="BX7" i="5"/>
  <c r="BW7" i="5"/>
  <c r="BS7" i="5"/>
  <c r="BR7" i="5"/>
  <c r="BQ7" i="5"/>
  <c r="BP7" i="5"/>
  <c r="BL7" i="5"/>
  <c r="BK7" i="5"/>
  <c r="BJ7" i="5"/>
  <c r="BI7" i="5"/>
  <c r="BE7" i="5"/>
  <c r="BD7" i="5"/>
  <c r="BC7" i="5"/>
  <c r="BB7" i="5"/>
  <c r="AX7" i="5"/>
  <c r="AW7" i="5"/>
  <c r="AV7" i="5"/>
  <c r="AU7" i="5"/>
  <c r="AQ7" i="5"/>
  <c r="AP7" i="5"/>
  <c r="AO7" i="5"/>
  <c r="AN7" i="5"/>
  <c r="AJ7" i="5"/>
  <c r="AI7" i="5"/>
  <c r="AH7" i="5"/>
  <c r="AG7" i="5"/>
  <c r="AC7" i="5"/>
  <c r="AB7" i="5"/>
  <c r="AA7" i="5"/>
  <c r="Z7" i="5"/>
  <c r="T7" i="5"/>
  <c r="S7" i="5"/>
  <c r="O7" i="5"/>
  <c r="N7" i="5"/>
  <c r="J6" i="5" s="1"/>
  <c r="K6" i="5" l="1"/>
  <c r="I6" i="5" s="1"/>
</calcChain>
</file>

<file path=xl/sharedStrings.xml><?xml version="1.0" encoding="utf-8"?>
<sst xmlns="http://schemas.openxmlformats.org/spreadsheetml/2006/main" count="501" uniqueCount="180">
  <si>
    <t>Programa presupuestario</t>
  </si>
  <si>
    <t>Frecuencia de Medición</t>
  </si>
  <si>
    <t>Justificación</t>
  </si>
  <si>
    <t>Causa</t>
  </si>
  <si>
    <t>Nombre del Indicador</t>
  </si>
  <si>
    <t>Unidad de Medida</t>
  </si>
  <si>
    <t xml:space="preserve">Efecto </t>
  </si>
  <si>
    <t>Otros motivos</t>
  </si>
  <si>
    <t>Valor de la Meta Planeada</t>
  </si>
  <si>
    <t>Numerador Meta Planeada</t>
  </si>
  <si>
    <t>Denominador Meta Planeada</t>
  </si>
  <si>
    <t>Valor de la Meta Alcanzada</t>
  </si>
  <si>
    <t>Numerador Meta Alcanzada</t>
  </si>
  <si>
    <t>Denominador Meta Alcanzada</t>
  </si>
  <si>
    <t>Avance de Indicadores Primer Trimestre 2016</t>
  </si>
  <si>
    <t>Trimestral</t>
  </si>
  <si>
    <t>Porcentaje</t>
  </si>
  <si>
    <t>Porcentaje de movimientos en nómina debido a cambios en la situación de los investigadores nacionales, llevados a tiempo</t>
  </si>
  <si>
    <t>Porcentaje de estimulos económicos entregados a tiempo</t>
  </si>
  <si>
    <t>No tiene efecto porque mes con mes se realizan todos los movimientos de nómina necesarios para realizar los pagos comprometidos en tiempo y forma</t>
  </si>
  <si>
    <t>S190</t>
  </si>
  <si>
    <t>S191</t>
  </si>
  <si>
    <t>F002</t>
  </si>
  <si>
    <t>K010</t>
  </si>
  <si>
    <t>P001</t>
  </si>
  <si>
    <t>S278</t>
  </si>
  <si>
    <t>Porcentaje de programas presupuestales con metas cargadas en tiempo</t>
  </si>
  <si>
    <t>Porcentaje de constancias de registro emitidas</t>
  </si>
  <si>
    <t>-</t>
  </si>
  <si>
    <t>S192</t>
  </si>
  <si>
    <t>Porcentaje de proyectos concluidos con dictamen técnico final satisfactorio</t>
  </si>
  <si>
    <t xml:space="preserve">Al existir una mayor complejidad de las demandas la calidad de los informes no se cumple para tener dictamen favorable, por lo que únicamente se logró el 98.45% de la meta planteada.
</t>
  </si>
  <si>
    <t>Porcentaje de proyectos apoyados</t>
  </si>
  <si>
    <t xml:space="preserve">Los proyectos se aprobaron entre la segunda quincena de febrero y el mes de marzo por lo que se cuenta con treinta días para la formalización de los proyectos y una vez formalizados se pueden realizar las ministraciones de los recursos.
</t>
  </si>
  <si>
    <t xml:space="preserve">Porcentaje de aportaciones realizadas a los fideicomisos </t>
  </si>
  <si>
    <t>Se cumplió con la meta al 100%</t>
  </si>
  <si>
    <t>Porcentaje de convocatorias emitidas</t>
  </si>
  <si>
    <t xml:space="preserve">Con la entrada en vigor de la nueva normatividad en los Fondos Mixtos permite que se publiquen convocatorias sin que sesionen los Comites Técnicos y de Administración, por lo que la autorización de la publicación de las convocatorias es más agil. Aunada a que Estados que no publicaron convocatorias el año pasado o que se declararon desiertas hayan decidido publicar durante el primer trimestre.
</t>
  </si>
  <si>
    <t xml:space="preserve">Se supero la meta en un 567 por ciento
</t>
  </si>
  <si>
    <t>Se esta 6.82 puntos porcentuales por debajo de la meta, lo anterior derivado a que algunos proyectos tuvieron observaciones en sus evaluaciones y en otros casos se declararon desiertas las convocatorias.</t>
  </si>
  <si>
    <t xml:space="preserve">De acuerdo a la tendencia de los años anteriores, se fijó como meta para el presente periodo un índice del 97.30 para la evaluación de propuestas. Para este periodo y dada la complejidad de las propuestas presentadas, solo se evaluaron en tiempo 19 propuestas de 21 que se evaluaron y en algunos casos no pasaron la pertinencia por lo que no se llevo a cabo la evaluación de las mismas. </t>
  </si>
  <si>
    <t xml:space="preserve">Porcentaje de proyectos formalizados </t>
  </si>
  <si>
    <t xml:space="preserve">Los proyectos se aprobaron entre la segunda quincena de febrero y el mes de marzo por lo que se cuenta con treinta días para la formalización de los proyectos por lo que se esta en tiempo de realizar las formalizaciones.
</t>
  </si>
  <si>
    <t xml:space="preserve">Al haberse aprobado en entre el mes de febrero y marzo se cuenta con tiempo para realizar las formalizaciones por lo que se espera que a partir de segundo trimestre se ralicen las formalizaciones de los proyectos. 
</t>
  </si>
  <si>
    <t>Porcentaje de informes técnicos enviados a evaluar</t>
  </si>
  <si>
    <t>Se esta 1.2 puntos porcentuales por arriba de la meta, lo anterior obedece al compromisos que se tiene del mejorar los tiempos de respuetas.</t>
  </si>
  <si>
    <t xml:space="preserve">Se cumple con la meta planteada. </t>
  </si>
  <si>
    <t>Tasa de variación de Becas Vigentes de Posgrado</t>
  </si>
  <si>
    <t>tasa de variación</t>
  </si>
  <si>
    <r>
      <t xml:space="preserve">Las definiciones presupuestales se llevaron a cabo a mediados del mes de febrero, a partir de lo cual se pudieron publicar las convocatorias 2016 (que en años anteriores se emitían en enero).
Así,  con la publicación de convocatorias a partir del 15 de febrero, las solicitudes se empezaron a recibir a mediados de marzo.
La formalización de las nuevas becas nacionales y mixtas inició los últimos días de marzo. Las becas formalizadas están por pagarse de acuerdo con las fechas establecidas en las convocatorias por lo cual el proceso se ha llevado a cabo en tiempo y forma.
</t>
    </r>
    <r>
      <rPr>
        <b/>
        <sz val="12"/>
        <rFont val="Arial"/>
        <family val="2"/>
      </rPr>
      <t>En breve se pagarán las nuevas becas convirtiendose en BECAS VIGENTES, cumpliéndose con la meta establecida, solo que la meta se alcanzará unas semanas después debido al desfase de la definición presupuestal.
Sigue el proceso de formalización de nuevas becas y la recepción de solicitudes.</t>
    </r>
    <r>
      <rPr>
        <sz val="12"/>
        <rFont val="Arial"/>
        <family val="2"/>
      </rPr>
      <t xml:space="preserve">
 </t>
    </r>
  </si>
  <si>
    <t>No hay un efecto negativo. La fecha oficial para que el CONACYT realice el primer pago de las becas nacionales es el 15 de abril y las mixtas un mes después de ser recibidas en el Consejo.
Debido al corte de estas METAS al 31 de marzo, ya no se pudieron agregar a las becas vigentes las nuevas becas formalizadas.</t>
  </si>
  <si>
    <t xml:space="preserve">6,575 becas nacionales de posgrado  terminaron vigencia entre el mes de diciembre 2015 y marzo 2016. 
Existen 85 programas de nuevo ingreso al PNPC, los cuales estrarán al proceso de solicitar becas para sus alumnos.
 </t>
  </si>
  <si>
    <t>Porcentaje de Becas Nuevas de Posgrado otorgadas.</t>
  </si>
  <si>
    <r>
      <t xml:space="preserve">Las definiciones presupuestales se llevaron a cabo a mediados del mes de febrero, a partir de lo cual se pudieron publicar las convocatorias 2016 (que en años anteriores se emitían en enero).
Así,  con la publicación de convocatorias a partir del 15 de febrero, las solicitudes se empezaron a recibir a mediados de marzo.
La formalización de las nuevas becas nacionales y mixtas inició los últimos días de marzo. Las becas formalizadas están por pagarse de acuerdo con las fechas establecidas en las convocatorias por lo cual el proceso se ha llevado a cabo en tiempo y forma.
En breve se pagarán las nuevas becas, cumpliéndose con la meta establecida, solo que la meta se alcanzará unas semanas después debido al desfase de la definición presupuestal.
</t>
    </r>
    <r>
      <rPr>
        <b/>
        <sz val="12"/>
        <rFont val="Arial"/>
        <family val="2"/>
      </rPr>
      <t>Sigue el proceso de formalización de nuevas becas y la recepción de solicitudes.</t>
    </r>
  </si>
  <si>
    <t>La fecha oficial para que el CONACYT realice el primer pago de las becas nacionales es el 15 de abril y las mixtas un mes después de ser recibidas en el Consejo. No hay un efecto negativo.
Debido al corte de estas METAS al 31 de marzo, ya no se pudieron agregar a las becas vigentes las nuevas becas formalizadas.</t>
  </si>
  <si>
    <t>Existen 85 programas de nuevo ingreso al PNPC, los cuales estrarán al proceso de solicitar becas para sus alumnos.</t>
  </si>
  <si>
    <t>Porcentaje de convocatorias publicadas</t>
  </si>
  <si>
    <t>Las definiciones presupuestales se llevaron a cabo a mediados del mes de febrero, a partir de lo cual se pudo iniciar la publicación de las convocatorias 2016.  Las convocatorias se seguirán publicando a lo largo de 2016.</t>
  </si>
  <si>
    <t>No hay un efecto negativo.</t>
  </si>
  <si>
    <t>Porcentaje de solicitudes Dictaminadas</t>
  </si>
  <si>
    <t xml:space="preserve">Las solicitudes de nuevas becas han sido dictaminadas a tiempo. Sigue el proceso de formalización de nuevas becas y la recepción de solicitudes.
 </t>
  </si>
  <si>
    <t xml:space="preserve">No hay un efecto negativo. La fecha oficial para que el CONACYT realice el primer pago de las becas nacionales es el 15 de abril y las mixtas un mes después de ser recibidas en el Consejo. </t>
  </si>
  <si>
    <t>Porcentaje de apoyos formalizados en tiempo</t>
  </si>
  <si>
    <r>
      <t xml:space="preserve">Las definiciones presupuestales se llevaron a cabo a mediados del mes de febrero, a partir de lo cual se pudieron publicar las convocatorias 2016 (que en años anteriores se emitían en enero).
Así,  con la publicación de convocatorias a partir del 15 de febrero, las solicitudes se empezaron a recibir a mediados de marzo.
La formalización de las nuevas becas nacionales y mixtas inició los últimos días de marzo. Las becas formalizadas están por pagarse de acuerdo con las fechas establecidas en las convocatorias por lo cual el proceso se ha llevado a cabo en tiempo y forma.
En breve se pagarán las nuevas becas, cumpliéndose con la meta establecida, solo que la meta se alcanzará unas semanas después debido al desfase de la definición presupuestal.
</t>
    </r>
    <r>
      <rPr>
        <b/>
        <sz val="12"/>
        <rFont val="Arial"/>
        <family val="2"/>
      </rPr>
      <t xml:space="preserve">Los apoyos han sido formalizados a tiempo. Sigue el proceso de formalización de nuevas becas y la recepción de solicitudes.
 </t>
    </r>
  </si>
  <si>
    <t>No hay un efecto negativo. Se seguirá con el proceso de formalización de solicitudes recibidas y con la recepción de nuevas solicitudes.</t>
  </si>
  <si>
    <t>Porcentaje de ministraciones realizadas en tiempo</t>
  </si>
  <si>
    <r>
      <t xml:space="preserve">Las definiciones presupuestales se llevaron a cabo a mediados del mes de febrero, a partir de lo cual se pudieron publicar las convocatorias 2016 (que en años anteriores se emitían en enero).
Así,  con la publicación de convocatorias a partir del 15 de febrero, las solicitudes se empezaron a recibir a mediados de marzo.
La formalización de las nuevas becas nacionales y mixtas inició los últimos días de marzo. Las becas formalizadas están por pagarse de acuerdo con las fechas establecidas en las convocatorias por lo cual el proceso se ha llevado a cabo en tiempo y forma.
En breve se pagarán las nuevas becas, cumpliéndose con la meta establecida, solo que la meta se alcanzará unas semanas después debido al desfase de la definición presupuestal.
Sigue el proceso de formalización de nuevas becas y la recepción de solicitudes. 
</t>
    </r>
    <r>
      <rPr>
        <b/>
        <sz val="12"/>
        <color theme="1"/>
        <rFont val="Arial"/>
        <family val="2"/>
      </rPr>
      <t>Se ha cumplido con las ministraciones de las becas vigentes. En breve se cubrirán las nuevas becas, de acuerdo con los tiempos estipulados en las convocatorias correspondientes. Sigue el proceso de formalización de nuevas becas y la recepción de solicitudes.</t>
    </r>
    <r>
      <rPr>
        <sz val="12"/>
        <color theme="1"/>
        <rFont val="Arial"/>
        <family val="2"/>
      </rPr>
      <t xml:space="preserve">
 </t>
    </r>
  </si>
  <si>
    <t>No hay un efecto negativo. Debido al corte de estas METAS al 31 de marzo, ya no se pudieron agregar a las becas vigentes las nuevas becas formalizadas.</t>
  </si>
  <si>
    <t>Todas las solicitudes de incorporación al Registro Conacyt de Evaluadores Acreditados (RCEA) fueron revisadas y se emitieron en tiempo y forma las constancias de registro.</t>
  </si>
  <si>
    <t>Para el Fondo INIFED no hay proyectos vigentes en 2016.</t>
  </si>
  <si>
    <t>Para el Fondo SEDESOL no se recibieron informes técnicos para su evaluación.</t>
  </si>
  <si>
    <t>Para el Fondo SEMARNAT los meses para recepción de Informes Técnicos es a finales del mes de abril y octubre del 2016.</t>
  </si>
  <si>
    <t>Definición</t>
  </si>
  <si>
    <t>Metodo de calculo</t>
  </si>
  <si>
    <t>Nivel</t>
  </si>
  <si>
    <t>Propósito</t>
  </si>
  <si>
    <t>Componente 1</t>
  </si>
  <si>
    <t>Componente 2</t>
  </si>
  <si>
    <t>Actividad 1</t>
  </si>
  <si>
    <t>Actividad 2</t>
  </si>
  <si>
    <t>Actividad 3</t>
  </si>
  <si>
    <t>Actividad 4</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</si>
  <si>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</si>
  <si>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</si>
  <si>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Porcentaje de proyectos apoyados respecto del total de proyectos aprobados</t>
  </si>
  <si>
    <t>(Número de proyectos apoyados en el trimestre i/ Número de proyectos aprobados )*100</t>
  </si>
  <si>
    <t>Mide el porcentaje de aportaciones a los fideicomisos realizadas respecto de las programadas</t>
  </si>
  <si>
    <t>(Número de aportaciones a los fideicomisos realizadas en el trimestre j / Número de aportaciones a los fideicomisos programadas para el trimestre j) * 100</t>
  </si>
  <si>
    <t>Porcentaje de convocatorias emitidas en el trimestre y respecto el número de convocatorias programadas para el trimestre j</t>
  </si>
  <si>
    <t>(Número de convocatorias emitidas en el trimestre j / Número de convocatorias programadas en el trimestre j) * 100</t>
  </si>
  <si>
    <t>Porcentaje de propuestas evaluadas en el tiempo que indica la nomatividad respecto al total de propuestas pertinentes sometidas a evaluación técnica</t>
  </si>
  <si>
    <t>(Número de propuestas evaluadas en el tiempo que indica la normatividad en el trimestre i / Número de propuestas sometidas de evaluación técnica)*100</t>
  </si>
  <si>
    <t xml:space="preserve">Porcentaje de propuestas formalizadas en el trimestre i respecto del total de propuestas evaluadas con carácter aprobatorio </t>
  </si>
  <si>
    <t>(Número de proyectos formalizados en el trimestre i /  Número de proyectos evaluados con carácter aprobatorio)*100</t>
  </si>
  <si>
    <t>Porcentaje de informes técnicos enviados a evaluar respecto del total de informes técnicos recibidos para evaluar</t>
  </si>
  <si>
    <t>(Número de informes técnicos enviados a evaluar en el trimestre i/ Número de informes técnicos recibidos para evaluar )*100</t>
  </si>
  <si>
    <t>Medios de Verificación</t>
  </si>
  <si>
    <t>Se esta 1.44 puntos porcentuales por debajo de la meta, lo anterior derivado a que algunos proyectos tuvieron observaciones en sus evaluaciones y en un caso se solicitó la cancelación del mismo.</t>
  </si>
  <si>
    <t xml:space="preserve">Al haberse aprobado entre el mes de febrero y marzo se cuenta con tiempo para realizar las formalizaciones y la entrega de los recursos por lo que se espera que a partir de segundo trimestre se realicen las ministraciones de los recursos de los proyectos. 
</t>
  </si>
  <si>
    <t>Porcentaje de propuestas sometidas a evaluación técnica</t>
  </si>
  <si>
    <t>Porcentaje de ministraciones a los proyectos realizadas en tiempo respecto a las programadas</t>
  </si>
  <si>
    <t>(Monto de ministraciones realizadas en tiempo en el periodo t/Monto de ministraciones programadas para el periodo t)*100</t>
  </si>
  <si>
    <t>Mide la eficacia en el proceso de carga de las metas en el Portal Aplicativo de la Secretaría de Hacienda (PASH) trimestralmente en tiempo respecto a las metas que se tienen programadas para ser cargadas.</t>
  </si>
  <si>
    <t>(Número de programas con metas cargadas en tiempo en el periodo t/ Número total programas con metas que se debían cargar en el periodo t) *100</t>
  </si>
  <si>
    <t>Mide el porcentaje de constancias emitidas a los miembros del Registro Conacyt de Evaluadores Acreditados (RCEA)</t>
  </si>
  <si>
    <t>(Número de constancias emitidas en el periodo t/ Número de solicitudes de constancias recibidas en el periodo t) *100</t>
  </si>
  <si>
    <t>S/MV</t>
  </si>
  <si>
    <t>Componente 3</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</si>
  <si>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</si>
  <si>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</si>
  <si>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</si>
  <si>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</si>
  <si>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</si>
  <si>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</si>
  <si>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Mide la proporción de solicitudes Dictaminadas en los tiempos señalados en las convocatorias respecto al total de solicitudes recibidas.</t>
  </si>
  <si>
    <t>(Número de solicitudes Dictaminadas en los tiempos señalados en las convocatorias en el periodo t/ Número de solicitudes recibidas en el periodo t)*100</t>
  </si>
  <si>
    <t>Mide el número de apoyos formalizados de acuerdo a los tiempos señalados en las convocatorias respecto al número de apoyos aprobados en el mismo periodo.</t>
  </si>
  <si>
    <t>(Número de apoyos formalizados de acuerdo a los tiempos señalados en las convocatorias en el periodo t / Número de apoyos aprobados en el periodo t )*100</t>
  </si>
  <si>
    <t>Actividad 5</t>
  </si>
  <si>
    <t>Mide el porcentaje de ministraciones realizadas con relación a los compromisos adquiridos por el CONACYT</t>
  </si>
  <si>
    <t>(Número de ministraciones realizadas en tiempo dentro del periodo t / Número total compromisos adquiridos por el CONACYT para el periodo t )*100</t>
  </si>
  <si>
    <t>C/MV</t>
  </si>
  <si>
    <t>Porcentaje de estímulos económicos entregados a tiempo a los miembros del Sistema Nacional de Investigadores que el reglamento lo permite, según el calendario autorizado interno.</t>
  </si>
  <si>
    <t>(Número de estímulos económicos entregados a tiempo en el periodo t / Número total de estímulos económicos programados en el año según el calendario interno autorizado)*100</t>
  </si>
  <si>
    <t>Porcentaje de movimientos en nomina llevados a tiempo debido a cambio de situación del investigador</t>
  </si>
  <si>
    <t>(Número actualizaciones realizadas en tiempo en nomina por cambios de situación en el período i / Número total actualizaciones que se deben realizar en nomina por cambios de situación en el año)*100</t>
  </si>
  <si>
    <t>Porcentaje de proyectos enviados a dictaminar</t>
  </si>
  <si>
    <t>Porcentaje de proyectos apoyados por los Fondos Sectoriales que envían a dictaminar el informe técnico en tiempo y forma.</t>
  </si>
  <si>
    <t>(Informes técnicos enviados a dictaminar en el trimestre t/ Informes técnicos que se debieron enviar a dictaminar en el trimestre t )*100</t>
  </si>
  <si>
    <t>Avance Anual de Indicadores  2015</t>
  </si>
  <si>
    <t>AEM-CONACYT</t>
  </si>
  <si>
    <t>ASA-CONACYT</t>
  </si>
  <si>
    <t>CFE-CONACYT</t>
  </si>
  <si>
    <t>CONACYT-INEGI</t>
  </si>
  <si>
    <t>CONACYT-SENER 
Hidrocarburos</t>
  </si>
  <si>
    <t>CONACYT-SENER 
Sustentabilidad Energética</t>
  </si>
  <si>
    <t>CONACYT-SEGOB-CNS</t>
  </si>
  <si>
    <t>CONAFOR-CONACYT</t>
  </si>
  <si>
    <t>CONAGUA-CONACYT</t>
  </si>
  <si>
    <t>CONAVI-CONACYT</t>
  </si>
  <si>
    <t>FINNOVA</t>
  </si>
  <si>
    <t>FIT</t>
  </si>
  <si>
    <t>INIFED-CONACYT</t>
  </si>
  <si>
    <t>INMUJERES-CONACYT</t>
  </si>
  <si>
    <t>SAGARPA-CONACYT</t>
  </si>
  <si>
    <t>SECTUR-CONACYT</t>
  </si>
  <si>
    <t>SEDENA-CONACYT</t>
  </si>
  <si>
    <t>SEDESOL-CONACYT</t>
  </si>
  <si>
    <t>SEMAR-CONACYT</t>
  </si>
  <si>
    <t>SEMARNAT-CONACYT</t>
  </si>
  <si>
    <t>SEP-CONACYT</t>
  </si>
  <si>
    <t>SRE-CONACYT</t>
  </si>
  <si>
    <t>SS/IMSS/ISSSTE-CONACYT</t>
  </si>
  <si>
    <t>Justificación S192</t>
  </si>
  <si>
    <t>Efecto</t>
  </si>
  <si>
    <t>Otros Motivos</t>
  </si>
  <si>
    <t>Actividad</t>
  </si>
  <si>
    <t xml:space="preserve">Para el Fondo ASA-CONACYT* 2, Desfase en los permisos por parte del sector para continuar el proyecto.
*1, informe incompleto./ </t>
  </si>
  <si>
    <t xml:space="preserve">Para el Fondo ASA-CONACYT* 2 Cierre anticipado.
* 1  Complementando informe al 100%. </t>
  </si>
  <si>
    <t xml:space="preserve">Fondo INEGI Evaluaciones que quedaron pendientes por enviar en periodos pasados / </t>
  </si>
  <si>
    <t xml:space="preserve">/ </t>
  </si>
  <si>
    <t xml:space="preserve">Para FINNOVA los proyectos que deberían terminar durante 2015, finalizaron en el primer trimestre de 2016 por prórrogas solicitadas en 2015; la meta planeada disminuye por proyectos que debían terminar en el primer trimestre de 2016 y solicitaron prórroga, terminarán más adelante./ </t>
  </si>
  <si>
    <t xml:space="preserve"> Para FINNOVA, el indicador sobrepasa el 100% debido a que aumento el numerador./ </t>
  </si>
  <si>
    <t xml:space="preserve">En cuanto a FIT, la planeación de metas se hizo considerando, al momento de planear, los proyectos en estatus de seguimiento y de acuerdo a las  fechas programadas para reportar de acuerdo al CAR; sin embargo, derivado de variables como: prórrogas solicitadas por los Sujetos de Apoyo y recisiones, lo planeado disminuyó con relación a lo alcanzado.
En cuanto a Fondo CONACYT-SEGOB-CNS es debido a retrasos de entrega de los Informes Técnicos por parte de los Sujetos de Apoyo./ </t>
  </si>
  <si>
    <t>Para el fondo de SEMAR se tuvo una prórroga otorgada a un proyecto que debió de haber entregado su informe final en el 4o trimestre de 2015.</t>
  </si>
  <si>
    <t xml:space="preserve">La evaluación de los informes recibidos en el primer trimestre se realizará por la Comisión de Evaluación en consenso en el mes de abril  </t>
  </si>
  <si>
    <t xml:space="preserve">como en su momento se indico en el archivo de trabajo de las metas de la MIR 2016, para el primer trimestre del 2016 no habian compromisos por parte del sujeto de Apoyo de enviar Informe técnico  2016, motivo por el cual no hay informes técnicos en dicatamen </t>
  </si>
  <si>
    <t>Ningún</t>
  </si>
  <si>
    <t>Se cumplio la meta</t>
  </si>
  <si>
    <t>Se sumero en demacía la meta</t>
  </si>
  <si>
    <t>o</t>
  </si>
  <si>
    <t>O</t>
  </si>
  <si>
    <t>Al primer trimestre de 2016, el CTA del Programa asignó 976.35 millones de pesos (mdp) para el desarrollo de proyectos. De dicho monto, en el mismo período se transfirieron recursos por la cantidad de 204.53 mdp.</t>
  </si>
  <si>
    <t>Se apoyaron 11 proyectos en las diversas modalidades del programa</t>
  </si>
  <si>
    <t xml:space="preserve">Después de los trabajos de ajuste de MIR mandatados por SHCP y CONEVAL, solo 8 de los 10 programas de CONACYT contaban con indicadores trimestrales para reportar. </t>
  </si>
  <si>
    <t xml:space="preserve">Aunque la meta se alcanzó, los valores del numerador y del denominador quedaron por debajo de lo esperado. Esto se debe a que hay un porcentaje mayor de miembros del SNI en el extranjero, personas sin adscripción e investigadores que laboran en empresas de la iniciativa privada y a ellos, por Reglamento, no se les paga estímulo económico.                                  </t>
  </si>
  <si>
    <t xml:space="preserve">No tiene efecto porque igualmente se cubrea tiempo el total de los pagos que se tienen que realizar.                                                            En caso de que estas personas cambiaran de situación, se iniciaría el  pago de su estímulo económico                                            </t>
  </si>
  <si>
    <t xml:space="preserve">Aunque la meta se alcanzó, los valores del numerador y del denominador quedaron por arriba de lo programado. </t>
  </si>
  <si>
    <r>
      <t xml:space="preserve">El indicador, </t>
    </r>
    <r>
      <rPr>
        <b/>
        <sz val="11"/>
        <color theme="1"/>
        <rFont val="Calibri"/>
        <family val="2"/>
        <scheme val="minor"/>
      </rPr>
      <t>Porcentaje de Proyectos Enviados a Dictaminar</t>
    </r>
    <r>
      <rPr>
        <sz val="11"/>
        <color theme="1"/>
        <rFont val="Calibri"/>
        <family val="2"/>
        <scheme val="minor"/>
      </rPr>
      <t>, se vio afectado en su meta planeada principalmente por las desviaciones en los tiempos en que debían concluir los proyectos, lo que derivó en un incremento de las prórrogas solicitadas para concluir en buen término los proyectos. Adicionalmente, se tuvieron informes técnicos incompletos o en su caso recisiones.</t>
    </r>
  </si>
  <si>
    <t>Se aleja la Meta Planeada de la Meta Alcanzada en el primer trimestre, derivado de las causas señaladas.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</si>
</sst>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0.0"/>
  </numFmts>
  <fonts count="20"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
      <sz val="16"/>
      <color theme="1"/>
      <name val="Arial"/>
      <family val="2"/>
    </font>
    <font>
      <b/>
      <sz val="10"/>
      <color theme="0"/>
      <name val="Arial"/>
      <family val="2"/>
    </font>
    <font>
      <sz val="10"/>
      <color theme="1"/>
      <name val="Arial"/>
      <family val="2"/>
    </font>
    <font>
      <sz val="11"/>
      <color theme="1"/>
      <name val="Calibri"/>
      <family val="2"/>
      <scheme val="minor"/>
    </font>
    <font>
      <b/>
      <sz val="12"/>
      <name val="Arial"/>
      <family val="2"/>
    </font>
    <font>
      <b/>
      <sz val="12"/>
      <color theme="1"/>
      <name val="Arial"/>
      <family val="2"/>
    </font>
    <font>
      <b/>
      <sz val="10"/>
      <color theme="1"/>
      <name val="Calibri"/>
      <family val="2"/>
      <scheme val="minor"/>
    </font>
    <font>
      <b/>
      <sz val="10"/>
      <color theme="1"/>
      <name val="Arial"/>
      <family val="2"/>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dashed">
        <color auto="1"/>
      </left>
      <right style="dashed">
        <color auto="1"/>
      </right>
      <top style="dashed">
        <color auto="1"/>
      </top>
      <bottom style="dashed">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style="thin">
        <color indexed="64"/>
      </bottom>
      <diagonal/>
    </border>
  </borders>
  <cellStyleXfs count="6">
    <xf numFmtId="0" fontId="0" fillId="0" borderId="0"/>
    <xf numFmtId="0" fontId="2" fillId="0" borderId="0"/>
    <xf numFmtId="0" fontId="2" fillId="0" borderId="0"/>
    <xf numFmtId="43" fontId="13" fillId="0" borderId="0" applyFont="0" applyFill="0" applyBorder="0" applyAlignment="0" applyProtection="0"/>
    <xf numFmtId="9" fontId="13" fillId="0" borderId="0" applyFont="0" applyFill="0" applyBorder="0" applyAlignment="0" applyProtection="0"/>
    <xf numFmtId="44" fontId="13" fillId="0" borderId="0" applyFont="0" applyFill="0" applyBorder="0" applyAlignment="0" applyProtection="0"/>
  </cellStyleXfs>
  <cellXfs count="89">
    <xf numFmtId="0" fontId="0" fillId="0" borderId="0" xfId="0"/>
    <xf numFmtId="0" fontId="1"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3" fillId="2" borderId="0" xfId="0" applyFont="1" applyFill="1"/>
    <xf numFmtId="0" fontId="3" fillId="2" borderId="0" xfId="0" applyFont="1" applyFill="1" applyAlignment="1">
      <alignment horizontal="center"/>
    </xf>
    <xf numFmtId="0" fontId="4"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8" fillId="2" borderId="0" xfId="0" applyFont="1" applyFill="1" applyAlignment="1">
      <alignment horizontal="centerContinuous"/>
    </xf>
    <xf numFmtId="0" fontId="9" fillId="2" borderId="0" xfId="0" applyFont="1" applyFill="1" applyAlignment="1">
      <alignment horizontal="centerContinuous"/>
    </xf>
    <xf numFmtId="0" fontId="9" fillId="2" borderId="0" xfId="0" applyFont="1" applyFill="1"/>
    <xf numFmtId="0" fontId="10" fillId="2" borderId="1" xfId="0" applyFont="1" applyFill="1" applyBorder="1" applyAlignment="1">
      <alignment vertical="center" wrapText="1"/>
    </xf>
    <xf numFmtId="0" fontId="0" fillId="0" borderId="0" xfId="0"/>
    <xf numFmtId="0" fontId="10" fillId="2" borderId="0" xfId="0" applyFont="1" applyFill="1" applyBorder="1" applyAlignment="1">
      <alignment vertical="center" wrapText="1"/>
    </xf>
    <xf numFmtId="0" fontId="0" fillId="2" borderId="0" xfId="0" applyFont="1" applyFill="1" applyBorder="1"/>
    <xf numFmtId="0" fontId="0" fillId="2" borderId="0" xfId="0" applyFont="1" applyFill="1" applyBorder="1" applyAlignment="1">
      <alignment horizontal="center"/>
    </xf>
    <xf numFmtId="0" fontId="9" fillId="2" borderId="0" xfId="0" applyFont="1" applyFill="1" applyBorder="1"/>
    <xf numFmtId="0" fontId="6" fillId="0" borderId="1" xfId="0" applyFont="1" applyFill="1" applyBorder="1" applyAlignment="1">
      <alignment horizontal="justify" vertical="center" wrapText="1"/>
    </xf>
    <xf numFmtId="0" fontId="10"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6" fillId="0"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6" fillId="0" borderId="1" xfId="0" applyFont="1" applyFill="1" applyBorder="1" applyAlignment="1">
      <alignment vertical="top" wrapText="1"/>
    </xf>
    <xf numFmtId="0" fontId="5" fillId="2" borderId="1" xfId="0" applyFont="1" applyFill="1" applyBorder="1" applyAlignment="1">
      <alignment vertical="top" wrapText="1"/>
    </xf>
    <xf numFmtId="0" fontId="14" fillId="0" borderId="1" xfId="0" applyFont="1" applyFill="1" applyBorder="1" applyAlignment="1">
      <alignment vertical="top" wrapText="1"/>
    </xf>
    <xf numFmtId="0" fontId="6" fillId="0" borderId="1" xfId="0" applyFont="1" applyFill="1" applyBorder="1" applyAlignment="1">
      <alignment horizontal="center" vertical="center" wrapText="1"/>
    </xf>
    <xf numFmtId="0" fontId="9" fillId="2" borderId="0" xfId="0" applyFont="1" applyFill="1" applyAlignment="1">
      <alignment horizontal="center"/>
    </xf>
    <xf numFmtId="0" fontId="16" fillId="2" borderId="0" xfId="0" applyFont="1" applyFill="1" applyAlignment="1">
      <alignment horizontal="centerContinuous"/>
    </xf>
    <xf numFmtId="0" fontId="17" fillId="2" borderId="0" xfId="0" applyFont="1" applyFill="1" applyAlignment="1">
      <alignment horizontal="centerContinuous"/>
    </xf>
    <xf numFmtId="0" fontId="12" fillId="2" borderId="0" xfId="0" applyFont="1" applyFill="1"/>
    <xf numFmtId="0" fontId="12" fillId="2" borderId="0" xfId="0" applyFont="1" applyFill="1" applyAlignment="1">
      <alignment horizontal="center"/>
    </xf>
    <xf numFmtId="2"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2" borderId="0" xfId="0" applyFont="1" applyFill="1"/>
    <xf numFmtId="0" fontId="17" fillId="2" borderId="0" xfId="0" applyFont="1" applyFill="1" applyAlignment="1">
      <alignment horizontal="center"/>
    </xf>
    <xf numFmtId="2" fontId="11" fillId="3" borderId="8"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2" fontId="12" fillId="2" borderId="1" xfId="0" applyNumberFormat="1" applyFont="1" applyFill="1" applyBorder="1" applyAlignment="1">
      <alignment horizontal="center" vertical="center"/>
    </xf>
    <xf numFmtId="43" fontId="2" fillId="2" borderId="1" xfId="3" applyFont="1" applyFill="1" applyBorder="1" applyAlignment="1">
      <alignment horizontal="center" vertical="center" wrapText="1"/>
    </xf>
    <xf numFmtId="1" fontId="12" fillId="2" borderId="1" xfId="0" applyNumberFormat="1" applyFont="1" applyFill="1" applyBorder="1" applyAlignment="1">
      <alignment horizontal="center" vertical="center"/>
    </xf>
    <xf numFmtId="0" fontId="0" fillId="0" borderId="0" xfId="0" applyAlignment="1">
      <alignment vertical="center"/>
    </xf>
    <xf numFmtId="0" fontId="10" fillId="2" borderId="1" xfId="0" applyFont="1" applyFill="1" applyBorder="1" applyAlignment="1">
      <alignment horizontal="center"/>
    </xf>
    <xf numFmtId="0" fontId="10" fillId="2" borderId="1" xfId="0" applyFont="1" applyFill="1" applyBorder="1" applyAlignment="1">
      <alignment horizontal="center" wrapText="1"/>
    </xf>
    <xf numFmtId="43" fontId="0" fillId="0" borderId="0" xfId="0" applyNumberFormat="1"/>
    <xf numFmtId="2" fontId="2" fillId="2" borderId="1" xfId="3" applyNumberFormat="1" applyFont="1" applyFill="1" applyBorder="1" applyAlignment="1">
      <alignment horizontal="center" vertical="center" wrapText="1"/>
    </xf>
    <xf numFmtId="1" fontId="2" fillId="2" borderId="1" xfId="5" applyNumberFormat="1" applyFont="1" applyFill="1" applyBorder="1" applyAlignment="1">
      <alignment horizontal="center" vertical="center" wrapText="1"/>
    </xf>
    <xf numFmtId="0" fontId="5" fillId="2" borderId="1" xfId="0" applyFont="1" applyFill="1" applyBorder="1" applyAlignment="1">
      <alignment vertical="center" wrapText="1"/>
    </xf>
    <xf numFmtId="10" fontId="5" fillId="2" borderId="1" xfId="4" applyNumberFormat="1" applyFont="1" applyFill="1" applyBorder="1" applyAlignment="1">
      <alignment horizontal="left" vertical="center" wrapText="1"/>
    </xf>
    <xf numFmtId="0" fontId="5" fillId="2" borderId="0" xfId="0" applyFont="1" applyFill="1" applyBorder="1" applyAlignment="1">
      <alignment vertical="center" wrapText="1"/>
    </xf>
    <xf numFmtId="0" fontId="10" fillId="0" borderId="1" xfId="0" applyFont="1" applyFill="1" applyBorder="1" applyAlignment="1">
      <alignment horizontal="left" vertical="center" wrapText="1"/>
    </xf>
    <xf numFmtId="165" fontId="6" fillId="0" borderId="1" xfId="0" applyNumberFormat="1" applyFont="1" applyFill="1" applyBorder="1" applyAlignment="1">
      <alignment horizontal="left" vertical="center" wrapText="1"/>
    </xf>
    <xf numFmtId="0" fontId="0" fillId="0" borderId="0" xfId="0" applyFont="1" applyFill="1" applyBorder="1" applyAlignment="1">
      <alignment horizontal="right"/>
    </xf>
    <xf numFmtId="0" fontId="19" fillId="0" borderId="0" xfId="0" applyFont="1" applyFill="1" applyBorder="1"/>
    <xf numFmtId="0" fontId="0" fillId="0" borderId="0" xfId="0" applyFont="1" applyFill="1" applyBorder="1"/>
    <xf numFmtId="0" fontId="0" fillId="0" borderId="0" xfId="0" applyFont="1" applyFill="1"/>
    <xf numFmtId="2" fontId="0" fillId="4" borderId="0" xfId="0" applyNumberFormat="1" applyFill="1" applyAlignment="1">
      <alignment vertical="center"/>
    </xf>
    <xf numFmtId="0" fontId="0" fillId="4" borderId="0" xfId="0" applyFill="1" applyAlignment="1">
      <alignment vertical="center"/>
    </xf>
    <xf numFmtId="0" fontId="6" fillId="0" borderId="5" xfId="0" applyFont="1" applyFill="1" applyBorder="1" applyAlignment="1">
      <alignment horizontal="justify" vertical="center" wrapText="1"/>
    </xf>
    <xf numFmtId="2" fontId="6" fillId="0" borderId="1" xfId="4" applyNumberFormat="1" applyFont="1" applyFill="1" applyBorder="1" applyAlignment="1">
      <alignment horizontal="left" vertical="center" wrapText="1"/>
    </xf>
    <xf numFmtId="0" fontId="0" fillId="0" borderId="1" xfId="0" applyBorder="1" applyAlignment="1">
      <alignment horizontal="justify" vertical="center"/>
    </xf>
    <xf numFmtId="0" fontId="0" fillId="0" borderId="1" xfId="0" applyBorder="1" applyAlignment="1">
      <alignment vertical="center" wrapText="1"/>
    </xf>
    <xf numFmtId="0" fontId="6" fillId="5" borderId="1" xfId="0" applyFont="1" applyFill="1" applyBorder="1" applyAlignment="1">
      <alignment horizontal="left" vertical="center" wrapText="1"/>
    </xf>
    <xf numFmtId="2"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3" fontId="5"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top" wrapText="1"/>
    </xf>
    <xf numFmtId="164" fontId="5" fillId="2" borderId="1" xfId="3" applyNumberFormat="1" applyFont="1" applyFill="1" applyBorder="1" applyAlignment="1">
      <alignment horizontal="left" vertical="top" wrapText="1"/>
    </xf>
    <xf numFmtId="2" fontId="5" fillId="0" borderId="1" xfId="0" applyNumberFormat="1" applyFont="1" applyFill="1" applyBorder="1" applyAlignment="1">
      <alignment horizontal="left" vertical="top" wrapText="1"/>
    </xf>
    <xf numFmtId="164" fontId="5" fillId="0" borderId="1" xfId="3" applyNumberFormat="1" applyFont="1" applyFill="1" applyBorder="1" applyAlignment="1">
      <alignment horizontal="left" vertical="top" wrapText="1"/>
    </xf>
    <xf numFmtId="0" fontId="18" fillId="2" borderId="0" xfId="0" applyFont="1" applyFill="1" applyBorder="1" applyAlignment="1">
      <alignment wrapText="1"/>
    </xf>
    <xf numFmtId="0" fontId="0" fillId="2" borderId="0" xfId="0" applyFont="1" applyFill="1" applyBorder="1" applyAlignment="1">
      <alignment wrapText="1"/>
    </xf>
    <xf numFmtId="0" fontId="0" fillId="0" borderId="1" xfId="0" applyBorder="1" applyAlignment="1">
      <alignment horizontal="justify" vertical="center" wrapText="1"/>
    </xf>
    <xf numFmtId="0" fontId="5" fillId="0" borderId="0" xfId="0" applyFont="1" applyFill="1" applyBorder="1" applyAlignment="1">
      <alignment vertical="center" wrapText="1"/>
    </xf>
    <xf numFmtId="2" fontId="6" fillId="0" borderId="1" xfId="0" applyNumberFormat="1" applyFont="1" applyFill="1" applyBorder="1" applyAlignment="1">
      <alignment horizontal="left" vertical="center" wrapText="1"/>
    </xf>
    <xf numFmtId="0" fontId="10" fillId="0" borderId="0" xfId="0" applyFont="1" applyFill="1" applyBorder="1" applyAlignment="1">
      <alignment vertical="center" wrapText="1"/>
    </xf>
    <xf numFmtId="0" fontId="0" fillId="0" borderId="0" xfId="0" applyFont="1" applyFill="1" applyBorder="1" applyAlignment="1">
      <alignment horizontal="center"/>
    </xf>
    <xf numFmtId="0" fontId="9" fillId="0" borderId="0" xfId="0" applyFont="1" applyFill="1" applyBorder="1"/>
    <xf numFmtId="2" fontId="11" fillId="0" borderId="6" xfId="0" applyNumberFormat="1"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cellXfs>
  <cellStyles count="6">
    <cellStyle name="Millares" xfId="3" builtinId="3"/>
    <cellStyle name="Moneda" xfId="5" builtinId="4"/>
    <cellStyle name="Normal" xfId="0" builtinId="0"/>
    <cellStyle name="Normal 12" xfId="2"/>
    <cellStyle name="Normal 2" xfId="1"/>
    <cellStyle name="Porcentaje" xfId="4" builtinId="5"/>
  </cellStyles>
  <dxfs count="0"/>
  <tableStyles count="0" defaultTableStyle="TableStyleMedium2" defaultPivotStyle="PivotStyleLight16"/>
  <colors>
    <mruColors>
      <color rgb="FFCC0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Q32"/>
  <sheetViews>
    <sheetView tabSelected="1" topLeftCell="E1" zoomScale="60" zoomScaleNormal="60" zoomScaleSheetLayoutView="20" workbookViewId="0">
      <pane ySplit="5" topLeftCell="A6" activePane="bottomLeft" state="frozen"/>
      <selection pane="bottomLeft" activeCell="U18" sqref="U18"/>
    </sheetView>
  </sheetViews>
  <sheetFormatPr baseColWidth="10" defaultColWidth="11.44140625" defaultRowHeight="14.4" x14ac:dyDescent="0.3"/>
  <cols>
    <col min="1" max="2" width="22.109375" style="2" customWidth="1"/>
    <col min="3" max="5" width="31.6640625" style="2" customWidth="1"/>
    <col min="6" max="7" width="17.6640625" style="2" customWidth="1"/>
    <col min="8" max="9" width="17.6640625" style="3" customWidth="1"/>
    <col min="10" max="10" width="20.6640625" style="3" customWidth="1"/>
    <col min="11" max="11" width="17.6640625" style="2" customWidth="1"/>
    <col min="12" max="12" width="20.109375" style="2" customWidth="1"/>
    <col min="13" max="13" width="19.88671875" style="3" customWidth="1"/>
    <col min="14" max="15" width="35.33203125" style="11" customWidth="1"/>
    <col min="16" max="16" width="21.5546875" style="2" customWidth="1"/>
    <col min="17" max="17" width="18.33203125" style="2" customWidth="1"/>
    <col min="18" max="16384" width="11.44140625" style="2"/>
  </cols>
  <sheetData>
    <row r="2" spans="1:17" ht="30" x14ac:dyDescent="0.5">
      <c r="A2" s="1"/>
      <c r="B2" s="1"/>
      <c r="C2" s="9" t="s">
        <v>14</v>
      </c>
      <c r="D2" s="9"/>
      <c r="E2" s="9"/>
      <c r="F2" s="1"/>
      <c r="G2" s="1"/>
      <c r="H2" s="1"/>
      <c r="I2" s="1"/>
      <c r="J2" s="1"/>
      <c r="K2" s="1"/>
      <c r="L2" s="1"/>
      <c r="M2" s="1"/>
      <c r="N2" s="10"/>
      <c r="O2" s="10"/>
      <c r="P2" s="1"/>
    </row>
    <row r="4" spans="1:17" ht="45" customHeight="1" x14ac:dyDescent="0.35">
      <c r="C4" s="4"/>
      <c r="D4" s="4"/>
      <c r="E4" s="4"/>
      <c r="F4" s="4"/>
      <c r="G4" s="4"/>
      <c r="H4" s="5"/>
      <c r="I4" s="5"/>
      <c r="J4" s="5"/>
      <c r="K4" s="4"/>
      <c r="L4" s="4"/>
      <c r="M4" s="5"/>
      <c r="N4" s="82" t="s">
        <v>2</v>
      </c>
      <c r="O4" s="83"/>
      <c r="P4" s="84"/>
      <c r="Q4" s="85" t="s">
        <v>96</v>
      </c>
    </row>
    <row r="5" spans="1:17" s="15" customFormat="1" ht="52.2" x14ac:dyDescent="0.3">
      <c r="A5" s="7" t="s">
        <v>0</v>
      </c>
      <c r="B5" s="7" t="s">
        <v>74</v>
      </c>
      <c r="C5" s="7" t="s">
        <v>4</v>
      </c>
      <c r="D5" s="7" t="s">
        <v>72</v>
      </c>
      <c r="E5" s="7" t="s">
        <v>73</v>
      </c>
      <c r="F5" s="6" t="s">
        <v>1</v>
      </c>
      <c r="G5" s="7" t="s">
        <v>5</v>
      </c>
      <c r="H5" s="8" t="s">
        <v>8</v>
      </c>
      <c r="I5" s="8" t="s">
        <v>9</v>
      </c>
      <c r="J5" s="8" t="s">
        <v>10</v>
      </c>
      <c r="K5" s="8" t="s">
        <v>11</v>
      </c>
      <c r="L5" s="8" t="s">
        <v>12</v>
      </c>
      <c r="M5" s="8" t="s">
        <v>13</v>
      </c>
      <c r="N5" s="7" t="s">
        <v>3</v>
      </c>
      <c r="O5" s="7" t="s">
        <v>6</v>
      </c>
      <c r="P5" s="7" t="s">
        <v>7</v>
      </c>
      <c r="Q5" s="86"/>
    </row>
    <row r="6" spans="1:17" s="14" customFormat="1" ht="156" hidden="1" customHeight="1" x14ac:dyDescent="0.3">
      <c r="A6" s="12" t="s">
        <v>22</v>
      </c>
      <c r="B6" s="12" t="s">
        <v>80</v>
      </c>
      <c r="C6" s="48" t="s">
        <v>65</v>
      </c>
      <c r="D6" s="23" t="s">
        <v>100</v>
      </c>
      <c r="E6" s="23" t="s">
        <v>101</v>
      </c>
      <c r="F6" s="48" t="s">
        <v>15</v>
      </c>
      <c r="G6" s="48" t="s">
        <v>16</v>
      </c>
      <c r="H6" s="64">
        <f>(I6/J6)*100</f>
        <v>15</v>
      </c>
      <c r="I6" s="65">
        <f>(J6*0.15)</f>
        <v>67500000</v>
      </c>
      <c r="J6" s="65">
        <v>450000000</v>
      </c>
      <c r="K6" s="64">
        <f>(L6/M6)*100</f>
        <v>20.948273442959135</v>
      </c>
      <c r="L6" s="65">
        <v>204529322.84999999</v>
      </c>
      <c r="M6" s="65">
        <v>976354081.90999997</v>
      </c>
      <c r="N6" s="59" t="s">
        <v>172</v>
      </c>
      <c r="O6" s="59" t="s">
        <v>173</v>
      </c>
      <c r="P6" s="48"/>
      <c r="Q6" s="14" t="s">
        <v>121</v>
      </c>
    </row>
    <row r="7" spans="1:17" s="14" customFormat="1" ht="20.399999999999999" hidden="1" x14ac:dyDescent="0.3">
      <c r="A7" s="12" t="s">
        <v>23</v>
      </c>
      <c r="B7" s="12"/>
      <c r="C7" s="19"/>
      <c r="D7" s="19"/>
      <c r="E7" s="19"/>
      <c r="F7" s="19"/>
      <c r="G7" s="19"/>
      <c r="H7" s="19"/>
      <c r="I7" s="19"/>
      <c r="J7" s="19"/>
      <c r="K7" s="51"/>
      <c r="L7" s="19"/>
      <c r="M7" s="19"/>
      <c r="N7" s="19"/>
      <c r="O7" s="19"/>
      <c r="P7" s="19"/>
    </row>
    <row r="8" spans="1:17" s="14" customFormat="1" ht="141.6" hidden="1" customHeight="1" x14ac:dyDescent="0.3">
      <c r="A8" s="48" t="s">
        <v>24</v>
      </c>
      <c r="B8" s="48" t="s">
        <v>78</v>
      </c>
      <c r="C8" s="23" t="s">
        <v>26</v>
      </c>
      <c r="D8" s="23" t="s">
        <v>102</v>
      </c>
      <c r="E8" s="23" t="s">
        <v>103</v>
      </c>
      <c r="F8" s="23" t="s">
        <v>15</v>
      </c>
      <c r="G8" s="23" t="s">
        <v>16</v>
      </c>
      <c r="H8" s="66">
        <v>100</v>
      </c>
      <c r="I8" s="66">
        <v>10</v>
      </c>
      <c r="J8" s="66">
        <v>10</v>
      </c>
      <c r="K8" s="67">
        <v>100</v>
      </c>
      <c r="L8" s="68">
        <v>8</v>
      </c>
      <c r="M8" s="68">
        <v>8</v>
      </c>
      <c r="N8" s="49" t="s">
        <v>174</v>
      </c>
      <c r="O8" s="23"/>
      <c r="P8" s="23"/>
      <c r="Q8" s="50" t="s">
        <v>106</v>
      </c>
    </row>
    <row r="9" spans="1:17" s="14" customFormat="1" ht="90" hidden="1" x14ac:dyDescent="0.3">
      <c r="A9" s="48" t="s">
        <v>24</v>
      </c>
      <c r="B9" s="48" t="s">
        <v>79</v>
      </c>
      <c r="C9" s="23" t="s">
        <v>27</v>
      </c>
      <c r="D9" s="23" t="s">
        <v>104</v>
      </c>
      <c r="E9" s="23" t="s">
        <v>105</v>
      </c>
      <c r="F9" s="23" t="s">
        <v>15</v>
      </c>
      <c r="G9" s="23" t="s">
        <v>16</v>
      </c>
      <c r="H9" s="66">
        <v>93</v>
      </c>
      <c r="I9" s="66">
        <v>28</v>
      </c>
      <c r="J9" s="66">
        <v>30</v>
      </c>
      <c r="K9" s="67">
        <v>100</v>
      </c>
      <c r="L9" s="68">
        <v>32</v>
      </c>
      <c r="M9" s="68">
        <v>32</v>
      </c>
      <c r="N9" s="49" t="s">
        <v>68</v>
      </c>
      <c r="O9" s="23"/>
      <c r="P9" s="23"/>
      <c r="Q9" s="14" t="s">
        <v>121</v>
      </c>
    </row>
    <row r="10" spans="1:17" s="14" customFormat="1" ht="409.6" hidden="1" x14ac:dyDescent="0.3">
      <c r="A10" s="48" t="s">
        <v>20</v>
      </c>
      <c r="B10" s="48" t="s">
        <v>77</v>
      </c>
      <c r="C10" s="20" t="s">
        <v>47</v>
      </c>
      <c r="D10" s="20" t="s">
        <v>110</v>
      </c>
      <c r="E10" s="20" t="s">
        <v>111</v>
      </c>
      <c r="F10" s="20" t="s">
        <v>15</v>
      </c>
      <c r="G10" s="20" t="s">
        <v>48</v>
      </c>
      <c r="H10" s="69">
        <f t="shared" ref="H10" si="0">((I10/J10)-1)*100</f>
        <v>7.1284625531291113</v>
      </c>
      <c r="I10" s="70">
        <f>5274+53201</f>
        <v>58475</v>
      </c>
      <c r="J10" s="70">
        <v>54584</v>
      </c>
      <c r="K10" s="71">
        <f>((L10/M10)-1)*100</f>
        <v>-8.431042063608384</v>
      </c>
      <c r="L10" s="70">
        <v>49982</v>
      </c>
      <c r="M10" s="70">
        <v>54584</v>
      </c>
      <c r="N10" s="24" t="s">
        <v>49</v>
      </c>
      <c r="O10" s="24" t="s">
        <v>50</v>
      </c>
      <c r="P10" s="24" t="s">
        <v>51</v>
      </c>
      <c r="Q10" s="50" t="s">
        <v>121</v>
      </c>
    </row>
    <row r="11" spans="1:17" s="14" customFormat="1" ht="409.6" hidden="1" x14ac:dyDescent="0.3">
      <c r="A11" s="48" t="s">
        <v>20</v>
      </c>
      <c r="B11" s="48" t="s">
        <v>107</v>
      </c>
      <c r="C11" s="20" t="s">
        <v>52</v>
      </c>
      <c r="D11" s="20" t="s">
        <v>108</v>
      </c>
      <c r="E11" s="20" t="s">
        <v>109</v>
      </c>
      <c r="F11" s="20" t="s">
        <v>15</v>
      </c>
      <c r="G11" s="20" t="s">
        <v>16</v>
      </c>
      <c r="H11" s="69">
        <f>((I11/J11))*100</f>
        <v>95.241889584519072</v>
      </c>
      <c r="I11" s="70">
        <v>8367</v>
      </c>
      <c r="J11" s="70">
        <v>8785</v>
      </c>
      <c r="K11" s="71">
        <f>((L11/M11))*100</f>
        <v>70.805745135988602</v>
      </c>
      <c r="L11" s="70">
        <v>6951</v>
      </c>
      <c r="M11" s="70">
        <v>9817</v>
      </c>
      <c r="N11" s="24" t="s">
        <v>53</v>
      </c>
      <c r="O11" s="24" t="s">
        <v>54</v>
      </c>
      <c r="P11" s="24" t="s">
        <v>55</v>
      </c>
      <c r="Q11" s="50" t="s">
        <v>121</v>
      </c>
    </row>
    <row r="12" spans="1:17" s="14" customFormat="1" ht="105" hidden="1" x14ac:dyDescent="0.3">
      <c r="A12" s="48" t="s">
        <v>20</v>
      </c>
      <c r="B12" s="48" t="s">
        <v>78</v>
      </c>
      <c r="C12" s="20" t="s">
        <v>56</v>
      </c>
      <c r="D12" s="20" t="s">
        <v>112</v>
      </c>
      <c r="E12" s="20" t="s">
        <v>113</v>
      </c>
      <c r="F12" s="20" t="s">
        <v>15</v>
      </c>
      <c r="G12" s="20" t="s">
        <v>16</v>
      </c>
      <c r="H12" s="69">
        <f>((I12/J12))*100</f>
        <v>100</v>
      </c>
      <c r="I12" s="72">
        <f>5+2+65</f>
        <v>72</v>
      </c>
      <c r="J12" s="72">
        <f>5+2+65</f>
        <v>72</v>
      </c>
      <c r="K12" s="71">
        <f>((L12/M12))*100</f>
        <v>100</v>
      </c>
      <c r="L12" s="70">
        <v>48</v>
      </c>
      <c r="M12" s="70">
        <v>48</v>
      </c>
      <c r="N12" s="25" t="s">
        <v>57</v>
      </c>
      <c r="O12" s="25" t="s">
        <v>58</v>
      </c>
      <c r="P12" s="24"/>
      <c r="Q12" s="50" t="s">
        <v>121</v>
      </c>
    </row>
    <row r="13" spans="1:17" s="14" customFormat="1" ht="105" hidden="1" x14ac:dyDescent="0.3">
      <c r="A13" s="48" t="s">
        <v>20</v>
      </c>
      <c r="B13" s="48" t="s">
        <v>80</v>
      </c>
      <c r="C13" s="20" t="s">
        <v>59</v>
      </c>
      <c r="D13" s="20" t="s">
        <v>114</v>
      </c>
      <c r="E13" s="20" t="s">
        <v>115</v>
      </c>
      <c r="F13" s="20" t="s">
        <v>15</v>
      </c>
      <c r="G13" s="20" t="s">
        <v>16</v>
      </c>
      <c r="H13" s="69">
        <f t="shared" ref="H13:H15" si="1">((I13/J13))*100</f>
        <v>90.989058142029606</v>
      </c>
      <c r="I13" s="70">
        <f>115+8367</f>
        <v>8482</v>
      </c>
      <c r="J13" s="70">
        <f>119+9203</f>
        <v>9322</v>
      </c>
      <c r="K13" s="71">
        <f t="shared" ref="K13:K15" si="2">((L13/M13))*100</f>
        <v>100</v>
      </c>
      <c r="L13" s="70">
        <v>9817</v>
      </c>
      <c r="M13" s="70">
        <v>9817</v>
      </c>
      <c r="N13" s="26" t="s">
        <v>60</v>
      </c>
      <c r="O13" s="24" t="s">
        <v>61</v>
      </c>
      <c r="P13" s="24"/>
      <c r="Q13" s="50" t="s">
        <v>121</v>
      </c>
    </row>
    <row r="14" spans="1:17" s="14" customFormat="1" ht="409.6" hidden="1" x14ac:dyDescent="0.3">
      <c r="A14" s="48" t="s">
        <v>20</v>
      </c>
      <c r="B14" s="48" t="s">
        <v>118</v>
      </c>
      <c r="C14" s="20" t="s">
        <v>62</v>
      </c>
      <c r="D14" s="20" t="s">
        <v>116</v>
      </c>
      <c r="E14" s="20" t="s">
        <v>117</v>
      </c>
      <c r="F14" s="20" t="s">
        <v>15</v>
      </c>
      <c r="G14" s="20" t="s">
        <v>16</v>
      </c>
      <c r="H14" s="69">
        <f t="shared" si="1"/>
        <v>100</v>
      </c>
      <c r="I14" s="70">
        <f>60+8367</f>
        <v>8427</v>
      </c>
      <c r="J14" s="70">
        <f>60+8367</f>
        <v>8427</v>
      </c>
      <c r="K14" s="71">
        <f t="shared" si="2"/>
        <v>100</v>
      </c>
      <c r="L14" s="70">
        <v>6951</v>
      </c>
      <c r="M14" s="70">
        <v>6951</v>
      </c>
      <c r="N14" s="24" t="s">
        <v>63</v>
      </c>
      <c r="O14" s="24" t="s">
        <v>64</v>
      </c>
      <c r="P14" s="24" t="s">
        <v>55</v>
      </c>
      <c r="Q14" s="50" t="s">
        <v>121</v>
      </c>
    </row>
    <row r="15" spans="1:17" s="14" customFormat="1" ht="409.6" hidden="1" x14ac:dyDescent="0.3">
      <c r="A15" s="48" t="s">
        <v>20</v>
      </c>
      <c r="B15" s="48" t="s">
        <v>81</v>
      </c>
      <c r="C15" s="20" t="s">
        <v>65</v>
      </c>
      <c r="D15" s="20" t="s">
        <v>119</v>
      </c>
      <c r="E15" s="20" t="s">
        <v>120</v>
      </c>
      <c r="F15" s="20" t="s">
        <v>15</v>
      </c>
      <c r="G15" s="20" t="s">
        <v>16</v>
      </c>
      <c r="H15" s="69">
        <f t="shared" si="1"/>
        <v>100</v>
      </c>
      <c r="I15" s="70">
        <f>262+58475</f>
        <v>58737</v>
      </c>
      <c r="J15" s="70">
        <f>262+58475</f>
        <v>58737</v>
      </c>
      <c r="K15" s="71">
        <f t="shared" si="2"/>
        <v>100</v>
      </c>
      <c r="L15" s="70">
        <v>49982</v>
      </c>
      <c r="M15" s="70">
        <v>49982</v>
      </c>
      <c r="N15" s="25" t="s">
        <v>66</v>
      </c>
      <c r="O15" s="24" t="s">
        <v>67</v>
      </c>
      <c r="P15" s="24" t="s">
        <v>51</v>
      </c>
      <c r="Q15" s="50" t="s">
        <v>121</v>
      </c>
    </row>
    <row r="16" spans="1:17" s="74" customFormat="1" ht="165" hidden="1" x14ac:dyDescent="0.3">
      <c r="A16" s="18" t="s">
        <v>21</v>
      </c>
      <c r="B16" s="18" t="s">
        <v>76</v>
      </c>
      <c r="C16" s="21" t="s">
        <v>18</v>
      </c>
      <c r="D16" s="21" t="s">
        <v>122</v>
      </c>
      <c r="E16" s="21" t="s">
        <v>123</v>
      </c>
      <c r="F16" s="21" t="s">
        <v>15</v>
      </c>
      <c r="G16" s="21" t="s">
        <v>16</v>
      </c>
      <c r="H16" s="21">
        <v>100</v>
      </c>
      <c r="I16" s="21">
        <v>75000</v>
      </c>
      <c r="J16" s="21">
        <v>75000</v>
      </c>
      <c r="K16" s="60">
        <v>100</v>
      </c>
      <c r="L16" s="21">
        <v>73612</v>
      </c>
      <c r="M16" s="21">
        <v>73612</v>
      </c>
      <c r="N16" s="21" t="s">
        <v>175</v>
      </c>
      <c r="O16" s="21" t="s">
        <v>176</v>
      </c>
      <c r="P16" s="23"/>
      <c r="Q16" s="73" t="s">
        <v>106</v>
      </c>
    </row>
    <row r="17" spans="1:17" s="74" customFormat="1" ht="179.25" hidden="1" customHeight="1" x14ac:dyDescent="0.3">
      <c r="A17" s="18" t="s">
        <v>21</v>
      </c>
      <c r="B17" s="18" t="s">
        <v>80</v>
      </c>
      <c r="C17" s="21" t="s">
        <v>17</v>
      </c>
      <c r="D17" s="21" t="s">
        <v>124</v>
      </c>
      <c r="E17" s="21" t="s">
        <v>125</v>
      </c>
      <c r="F17" s="21" t="s">
        <v>15</v>
      </c>
      <c r="G17" s="21" t="s">
        <v>16</v>
      </c>
      <c r="H17" s="21">
        <v>100</v>
      </c>
      <c r="I17" s="21">
        <v>8340</v>
      </c>
      <c r="J17" s="21">
        <v>8340</v>
      </c>
      <c r="K17" s="60">
        <v>100</v>
      </c>
      <c r="L17" s="21">
        <v>9062</v>
      </c>
      <c r="M17" s="21">
        <v>9062</v>
      </c>
      <c r="N17" s="21" t="s">
        <v>177</v>
      </c>
      <c r="O17" s="21" t="s">
        <v>19</v>
      </c>
      <c r="P17" s="23"/>
      <c r="Q17" s="73" t="s">
        <v>121</v>
      </c>
    </row>
    <row r="18" spans="1:17" s="74" customFormat="1" ht="363" customHeight="1" x14ac:dyDescent="0.3">
      <c r="A18" s="18" t="s">
        <v>29</v>
      </c>
      <c r="B18" s="18" t="s">
        <v>78</v>
      </c>
      <c r="C18" s="21" t="s">
        <v>126</v>
      </c>
      <c r="D18" s="21" t="s">
        <v>127</v>
      </c>
      <c r="E18" s="21" t="s">
        <v>128</v>
      </c>
      <c r="F18" s="21" t="s">
        <v>15</v>
      </c>
      <c r="G18" s="21" t="s">
        <v>16</v>
      </c>
      <c r="H18" s="27">
        <v>95.107033639143737</v>
      </c>
      <c r="I18" s="27">
        <v>311</v>
      </c>
      <c r="J18" s="27">
        <v>327</v>
      </c>
      <c r="K18" s="21">
        <v>84.108527131782949</v>
      </c>
      <c r="L18" s="21">
        <v>217</v>
      </c>
      <c r="M18" s="21">
        <v>258</v>
      </c>
      <c r="N18" s="75" t="s">
        <v>178</v>
      </c>
      <c r="O18" s="62" t="s">
        <v>179</v>
      </c>
      <c r="P18" s="22"/>
      <c r="Q18" s="73" t="s">
        <v>121</v>
      </c>
    </row>
    <row r="19" spans="1:17" s="63" customFormat="1" ht="105" hidden="1" x14ac:dyDescent="0.3">
      <c r="A19" s="21" t="s">
        <v>25</v>
      </c>
      <c r="B19" s="21" t="s">
        <v>75</v>
      </c>
      <c r="C19" s="21" t="s">
        <v>30</v>
      </c>
      <c r="D19" s="21" t="s">
        <v>82</v>
      </c>
      <c r="E19" s="21" t="s">
        <v>83</v>
      </c>
      <c r="F19" s="21" t="s">
        <v>15</v>
      </c>
      <c r="G19" s="21" t="s">
        <v>16</v>
      </c>
      <c r="H19" s="21">
        <v>0.93103448275862066</v>
      </c>
      <c r="I19" s="21">
        <v>54</v>
      </c>
      <c r="J19" s="21">
        <v>58</v>
      </c>
      <c r="K19" s="21">
        <v>0.91666666666666663</v>
      </c>
      <c r="L19" s="21">
        <v>44</v>
      </c>
      <c r="M19" s="21">
        <v>48</v>
      </c>
      <c r="N19" s="21" t="s">
        <v>97</v>
      </c>
      <c r="O19" s="21" t="s">
        <v>31</v>
      </c>
      <c r="P19" s="21"/>
      <c r="Q19" s="78" t="s">
        <v>121</v>
      </c>
    </row>
    <row r="20" spans="1:17" s="21" customFormat="1" ht="135" hidden="1" x14ac:dyDescent="0.3">
      <c r="A20" s="21" t="s">
        <v>25</v>
      </c>
      <c r="B20" s="21" t="s">
        <v>76</v>
      </c>
      <c r="C20" s="21" t="s">
        <v>32</v>
      </c>
      <c r="D20" s="21" t="s">
        <v>84</v>
      </c>
      <c r="E20" s="21" t="s">
        <v>85</v>
      </c>
      <c r="F20" s="21" t="s">
        <v>15</v>
      </c>
      <c r="G20" s="21" t="s">
        <v>16</v>
      </c>
      <c r="H20" s="21">
        <v>0.82608695652173914</v>
      </c>
      <c r="I20" s="21">
        <v>19</v>
      </c>
      <c r="J20" s="21">
        <v>23</v>
      </c>
      <c r="K20" s="21">
        <v>0</v>
      </c>
      <c r="L20" s="21">
        <v>0</v>
      </c>
      <c r="M20" s="21">
        <v>10</v>
      </c>
      <c r="N20" s="21" t="s">
        <v>33</v>
      </c>
      <c r="O20" s="21" t="s">
        <v>98</v>
      </c>
      <c r="Q20" s="78" t="s">
        <v>121</v>
      </c>
    </row>
    <row r="21" spans="1:17" s="21" customFormat="1" ht="90" hidden="1" x14ac:dyDescent="0.3">
      <c r="A21" s="21" t="s">
        <v>25</v>
      </c>
      <c r="B21" s="21" t="s">
        <v>77</v>
      </c>
      <c r="C21" s="21" t="s">
        <v>34</v>
      </c>
      <c r="D21" s="21" t="s">
        <v>86</v>
      </c>
      <c r="E21" s="21" t="s">
        <v>87</v>
      </c>
      <c r="F21" s="21" t="s">
        <v>15</v>
      </c>
      <c r="G21" s="21" t="s">
        <v>16</v>
      </c>
      <c r="H21" s="21">
        <v>1</v>
      </c>
      <c r="I21" s="21">
        <v>7</v>
      </c>
      <c r="J21" s="21">
        <v>7</v>
      </c>
      <c r="K21" s="21">
        <v>1</v>
      </c>
      <c r="L21" s="21">
        <v>7</v>
      </c>
      <c r="M21" s="21">
        <v>7</v>
      </c>
      <c r="N21" s="21" t="s">
        <v>35</v>
      </c>
      <c r="O21" s="21" t="s">
        <v>35</v>
      </c>
      <c r="Q21" s="50" t="s">
        <v>121</v>
      </c>
    </row>
    <row r="22" spans="1:17" s="21" customFormat="1" ht="241.5" hidden="1" customHeight="1" x14ac:dyDescent="0.3">
      <c r="A22" s="21" t="s">
        <v>25</v>
      </c>
      <c r="B22" s="21" t="s">
        <v>78</v>
      </c>
      <c r="C22" s="21" t="s">
        <v>36</v>
      </c>
      <c r="D22" s="21" t="s">
        <v>88</v>
      </c>
      <c r="E22" s="21" t="s">
        <v>89</v>
      </c>
      <c r="F22" s="21" t="s">
        <v>15</v>
      </c>
      <c r="G22" s="21" t="s">
        <v>16</v>
      </c>
      <c r="H22" s="21">
        <v>0.66666666666666663</v>
      </c>
      <c r="I22" s="21">
        <v>2</v>
      </c>
      <c r="J22" s="21">
        <v>3</v>
      </c>
      <c r="K22" s="21">
        <f>6.33333333333333*100</f>
        <v>633.33333333333303</v>
      </c>
      <c r="L22" s="21">
        <v>19</v>
      </c>
      <c r="M22" s="21">
        <v>3</v>
      </c>
      <c r="N22" s="21" t="s">
        <v>37</v>
      </c>
      <c r="O22" s="21" t="s">
        <v>38</v>
      </c>
      <c r="Q22" s="76" t="s">
        <v>121</v>
      </c>
    </row>
    <row r="23" spans="1:17" s="21" customFormat="1" ht="195" hidden="1" x14ac:dyDescent="0.3">
      <c r="A23" s="21" t="s">
        <v>25</v>
      </c>
      <c r="B23" s="21" t="s">
        <v>79</v>
      </c>
      <c r="C23" s="21" t="s">
        <v>99</v>
      </c>
      <c r="D23" s="21" t="s">
        <v>90</v>
      </c>
      <c r="E23" s="21" t="s">
        <v>91</v>
      </c>
      <c r="F23" s="21" t="s">
        <v>15</v>
      </c>
      <c r="G23" s="21" t="s">
        <v>16</v>
      </c>
      <c r="H23" s="21">
        <v>0.97297297297297303</v>
      </c>
      <c r="I23" s="21">
        <v>36</v>
      </c>
      <c r="J23" s="21">
        <v>37</v>
      </c>
      <c r="K23" s="77">
        <f>0.904761904761905*100</f>
        <v>90.476190476190496</v>
      </c>
      <c r="L23" s="21">
        <v>19</v>
      </c>
      <c r="M23" s="21">
        <v>21</v>
      </c>
      <c r="N23" s="21" t="s">
        <v>39</v>
      </c>
      <c r="O23" s="21" t="s">
        <v>40</v>
      </c>
      <c r="Q23" s="76" t="s">
        <v>121</v>
      </c>
    </row>
    <row r="24" spans="1:17" s="21" customFormat="1" ht="120" hidden="1" x14ac:dyDescent="0.3">
      <c r="A24" s="21" t="s">
        <v>25</v>
      </c>
      <c r="B24" s="21" t="s">
        <v>80</v>
      </c>
      <c r="C24" s="21" t="s">
        <v>41</v>
      </c>
      <c r="D24" s="21" t="s">
        <v>92</v>
      </c>
      <c r="E24" s="21" t="s">
        <v>93</v>
      </c>
      <c r="F24" s="21" t="s">
        <v>15</v>
      </c>
      <c r="G24" s="21" t="s">
        <v>16</v>
      </c>
      <c r="H24" s="21">
        <v>0.88888888888888884</v>
      </c>
      <c r="I24" s="21">
        <v>16</v>
      </c>
      <c r="J24" s="21">
        <v>18</v>
      </c>
      <c r="K24" s="52">
        <f>0.2*100</f>
        <v>20</v>
      </c>
      <c r="L24" s="21">
        <v>2</v>
      </c>
      <c r="M24" s="21">
        <v>10</v>
      </c>
      <c r="N24" s="21" t="s">
        <v>42</v>
      </c>
      <c r="O24" s="21" t="s">
        <v>43</v>
      </c>
      <c r="Q24" s="78" t="s">
        <v>121</v>
      </c>
    </row>
    <row r="25" spans="1:17" s="21" customFormat="1" ht="75" hidden="1" x14ac:dyDescent="0.3">
      <c r="A25" s="21" t="s">
        <v>25</v>
      </c>
      <c r="B25" s="21" t="s">
        <v>81</v>
      </c>
      <c r="C25" s="21" t="s">
        <v>44</v>
      </c>
      <c r="D25" s="21" t="s">
        <v>94</v>
      </c>
      <c r="E25" s="21" t="s">
        <v>95</v>
      </c>
      <c r="F25" s="21" t="s">
        <v>15</v>
      </c>
      <c r="G25" s="21" t="s">
        <v>16</v>
      </c>
      <c r="H25" s="21">
        <v>0.97872340425531912</v>
      </c>
      <c r="I25" s="21">
        <v>46</v>
      </c>
      <c r="J25" s="21">
        <v>47</v>
      </c>
      <c r="K25" s="21">
        <f>0.988888888888889*100</f>
        <v>98.8888888888889</v>
      </c>
      <c r="L25" s="21">
        <v>89</v>
      </c>
      <c r="M25" s="21">
        <v>90</v>
      </c>
      <c r="N25" s="21" t="s">
        <v>45</v>
      </c>
      <c r="O25" s="21" t="s">
        <v>46</v>
      </c>
      <c r="Q25" s="78" t="s">
        <v>121</v>
      </c>
    </row>
    <row r="26" spans="1:17" s="78" customFormat="1" ht="20.399999999999999" x14ac:dyDescent="0.3"/>
    <row r="27" spans="1:17" s="55" customFormat="1" x14ac:dyDescent="0.3">
      <c r="A27" s="53"/>
      <c r="B27" s="54"/>
      <c r="H27" s="79"/>
      <c r="I27" s="79"/>
      <c r="J27" s="79"/>
      <c r="M27" s="79"/>
      <c r="N27" s="80"/>
      <c r="O27" s="80"/>
    </row>
    <row r="28" spans="1:17" s="55" customFormat="1" x14ac:dyDescent="0.3">
      <c r="H28" s="79"/>
      <c r="I28" s="79"/>
      <c r="J28" s="79"/>
      <c r="M28" s="79"/>
      <c r="N28" s="80"/>
      <c r="O28" s="80"/>
    </row>
    <row r="29" spans="1:17" s="15" customFormat="1" x14ac:dyDescent="0.3">
      <c r="A29" s="55"/>
      <c r="B29" s="55"/>
      <c r="C29" s="55"/>
      <c r="H29" s="16"/>
      <c r="I29" s="16"/>
      <c r="J29" s="16"/>
      <c r="M29" s="16"/>
      <c r="N29" s="17"/>
      <c r="O29" s="17"/>
    </row>
    <row r="30" spans="1:17" x14ac:dyDescent="0.3">
      <c r="A30" s="56"/>
      <c r="B30" s="56"/>
      <c r="C30" s="56"/>
    </row>
    <row r="31" spans="1:17" x14ac:dyDescent="0.3">
      <c r="A31" s="56"/>
      <c r="B31" s="56"/>
      <c r="C31" s="56"/>
    </row>
    <row r="32" spans="1:17" x14ac:dyDescent="0.3">
      <c r="A32" s="56"/>
      <c r="B32" s="56"/>
      <c r="C32" s="56"/>
    </row>
  </sheetData>
  <autoFilter ref="A5:Q25">
    <filterColumn colId="0">
      <filters>
        <filter val="S192"/>
      </filters>
    </filterColumn>
  </autoFilter>
  <mergeCells count="2">
    <mergeCell ref="N4:P4"/>
    <mergeCell ref="Q4:Q5"/>
  </mergeCells>
  <pageMargins left="0" right="0" top="0" bottom="0" header="0.31496062992125984" footer="0.31496062992125984"/>
  <pageSetup paperSize="5"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S141"/>
  <sheetViews>
    <sheetView zoomScale="80" zoomScaleNormal="80" workbookViewId="0">
      <selection activeCell="FK18" sqref="FK18"/>
    </sheetView>
  </sheetViews>
  <sheetFormatPr baseColWidth="10" defaultColWidth="11.44140625" defaultRowHeight="14.4" x14ac:dyDescent="0.3"/>
  <cols>
    <col min="1" max="8" width="11.44140625" style="13"/>
    <col min="9" max="9" width="15.44140625" style="13" customWidth="1"/>
    <col min="10" max="169" width="11.44140625" style="13"/>
    <col min="170" max="170" width="18.44140625" style="13" customWidth="1"/>
    <col min="171" max="172" width="11.44140625" style="13"/>
    <col min="173" max="173" width="45.88671875" style="13" customWidth="1"/>
    <col min="174" max="174" width="33.33203125" style="13" customWidth="1"/>
    <col min="175" max="16384" width="11.44140625" style="13"/>
  </cols>
  <sheetData>
    <row r="1" spans="1:175" x14ac:dyDescent="0.3">
      <c r="A1" s="11"/>
      <c r="B1" s="11"/>
      <c r="C1" s="11"/>
      <c r="D1" s="11"/>
      <c r="E1" s="11"/>
      <c r="F1" s="28"/>
      <c r="G1" s="28"/>
      <c r="H1" s="28"/>
      <c r="I1" s="11"/>
      <c r="J1" s="11"/>
      <c r="K1" s="11"/>
      <c r="L1" s="11"/>
      <c r="M1" s="11"/>
      <c r="N1" s="11"/>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c r="FH1" s="28"/>
      <c r="FI1" s="28"/>
      <c r="FJ1" s="28"/>
      <c r="FK1" s="28"/>
      <c r="FL1" s="28"/>
      <c r="FM1" s="28"/>
      <c r="FN1" s="28"/>
      <c r="FO1" s="28"/>
      <c r="FP1" s="28"/>
      <c r="FQ1" s="11"/>
      <c r="FR1" s="11"/>
      <c r="FS1" s="11"/>
    </row>
    <row r="2" spans="1:175" x14ac:dyDescent="0.3">
      <c r="A2" s="11"/>
      <c r="B2" s="29"/>
      <c r="C2" s="30" t="s">
        <v>129</v>
      </c>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10"/>
      <c r="FR2" s="10"/>
      <c r="FS2" s="29"/>
    </row>
    <row r="3" spans="1:175" ht="33" customHeight="1" x14ac:dyDescent="0.3">
      <c r="A3" s="31"/>
      <c r="B3" s="31"/>
      <c r="C3" s="31"/>
      <c r="D3" s="31"/>
      <c r="E3" s="31"/>
      <c r="F3" s="32"/>
      <c r="G3" s="32"/>
      <c r="H3" s="32"/>
      <c r="I3" s="31"/>
      <c r="J3" s="87" t="s">
        <v>29</v>
      </c>
      <c r="K3" s="87"/>
      <c r="L3" s="87" t="s">
        <v>130</v>
      </c>
      <c r="M3" s="87"/>
      <c r="N3" s="87"/>
      <c r="O3" s="87"/>
      <c r="P3" s="87"/>
      <c r="Q3" s="87"/>
      <c r="R3" s="87"/>
      <c r="S3" s="87" t="s">
        <v>131</v>
      </c>
      <c r="T3" s="87"/>
      <c r="U3" s="87"/>
      <c r="V3" s="87"/>
      <c r="W3" s="87"/>
      <c r="X3" s="87"/>
      <c r="Y3" s="87"/>
      <c r="Z3" s="87" t="s">
        <v>132</v>
      </c>
      <c r="AA3" s="87"/>
      <c r="AB3" s="87"/>
      <c r="AC3" s="87"/>
      <c r="AD3" s="87"/>
      <c r="AE3" s="87"/>
      <c r="AF3" s="87"/>
      <c r="AG3" s="87" t="s">
        <v>133</v>
      </c>
      <c r="AH3" s="87"/>
      <c r="AI3" s="87"/>
      <c r="AJ3" s="87"/>
      <c r="AK3" s="87"/>
      <c r="AL3" s="87"/>
      <c r="AM3" s="87"/>
      <c r="AN3" s="87" t="s">
        <v>134</v>
      </c>
      <c r="AO3" s="87"/>
      <c r="AP3" s="87"/>
      <c r="AQ3" s="87"/>
      <c r="AR3" s="87"/>
      <c r="AS3" s="87"/>
      <c r="AT3" s="87"/>
      <c r="AU3" s="87" t="s">
        <v>135</v>
      </c>
      <c r="AV3" s="87"/>
      <c r="AW3" s="87"/>
      <c r="AX3" s="87"/>
      <c r="AY3" s="87"/>
      <c r="AZ3" s="87"/>
      <c r="BA3" s="87"/>
      <c r="BB3" s="87" t="s">
        <v>136</v>
      </c>
      <c r="BC3" s="87"/>
      <c r="BD3" s="87"/>
      <c r="BE3" s="87"/>
      <c r="BF3" s="87"/>
      <c r="BG3" s="87"/>
      <c r="BH3" s="87"/>
      <c r="BI3" s="87" t="s">
        <v>137</v>
      </c>
      <c r="BJ3" s="87"/>
      <c r="BK3" s="87"/>
      <c r="BL3" s="87"/>
      <c r="BM3" s="87"/>
      <c r="BN3" s="87"/>
      <c r="BO3" s="87"/>
      <c r="BP3" s="87" t="s">
        <v>138</v>
      </c>
      <c r="BQ3" s="87"/>
      <c r="BR3" s="87"/>
      <c r="BS3" s="87"/>
      <c r="BT3" s="87"/>
      <c r="BU3" s="87"/>
      <c r="BV3" s="87"/>
      <c r="BW3" s="87" t="s">
        <v>139</v>
      </c>
      <c r="BX3" s="87"/>
      <c r="BY3" s="87"/>
      <c r="BZ3" s="87"/>
      <c r="CA3" s="87"/>
      <c r="CB3" s="87"/>
      <c r="CC3" s="87"/>
      <c r="CD3" s="87" t="s">
        <v>140</v>
      </c>
      <c r="CE3" s="87"/>
      <c r="CF3" s="87"/>
      <c r="CG3" s="87"/>
      <c r="CH3" s="87"/>
      <c r="CI3" s="87"/>
      <c r="CJ3" s="87"/>
      <c r="CK3" s="87" t="s">
        <v>141</v>
      </c>
      <c r="CL3" s="87"/>
      <c r="CM3" s="87"/>
      <c r="CN3" s="87"/>
      <c r="CO3" s="87"/>
      <c r="CP3" s="87"/>
      <c r="CQ3" s="87"/>
      <c r="CR3" s="87" t="s">
        <v>142</v>
      </c>
      <c r="CS3" s="87"/>
      <c r="CT3" s="87"/>
      <c r="CU3" s="87"/>
      <c r="CV3" s="87"/>
      <c r="CW3" s="87"/>
      <c r="CX3" s="87"/>
      <c r="CY3" s="87" t="s">
        <v>143</v>
      </c>
      <c r="CZ3" s="87"/>
      <c r="DA3" s="87"/>
      <c r="DB3" s="87"/>
      <c r="DC3" s="87"/>
      <c r="DD3" s="87"/>
      <c r="DE3" s="87"/>
      <c r="DF3" s="87" t="s">
        <v>144</v>
      </c>
      <c r="DG3" s="87"/>
      <c r="DH3" s="87"/>
      <c r="DI3" s="87"/>
      <c r="DJ3" s="87"/>
      <c r="DK3" s="87"/>
      <c r="DL3" s="87"/>
      <c r="DM3" s="87" t="s">
        <v>145</v>
      </c>
      <c r="DN3" s="87"/>
      <c r="DO3" s="87"/>
      <c r="DP3" s="87"/>
      <c r="DQ3" s="87"/>
      <c r="DR3" s="87"/>
      <c r="DS3" s="87"/>
      <c r="DT3" s="87" t="s">
        <v>146</v>
      </c>
      <c r="DU3" s="87"/>
      <c r="DV3" s="87"/>
      <c r="DW3" s="87"/>
      <c r="DX3" s="87"/>
      <c r="DY3" s="87"/>
      <c r="DZ3" s="87"/>
      <c r="EA3" s="87" t="s">
        <v>147</v>
      </c>
      <c r="EB3" s="87"/>
      <c r="EC3" s="87"/>
      <c r="ED3" s="87"/>
      <c r="EE3" s="87"/>
      <c r="EF3" s="87"/>
      <c r="EG3" s="87"/>
      <c r="EH3" s="87" t="s">
        <v>148</v>
      </c>
      <c r="EI3" s="87"/>
      <c r="EJ3" s="87"/>
      <c r="EK3" s="87"/>
      <c r="EL3" s="87"/>
      <c r="EM3" s="87"/>
      <c r="EN3" s="87"/>
      <c r="EO3" s="87" t="s">
        <v>149</v>
      </c>
      <c r="EP3" s="87"/>
      <c r="EQ3" s="87"/>
      <c r="ER3" s="87"/>
      <c r="ES3" s="87"/>
      <c r="ET3" s="87"/>
      <c r="EU3" s="87"/>
      <c r="EV3" s="87" t="s">
        <v>150</v>
      </c>
      <c r="EW3" s="87"/>
      <c r="EX3" s="87"/>
      <c r="EY3" s="87"/>
      <c r="EZ3" s="87"/>
      <c r="FA3" s="87"/>
      <c r="FB3" s="87"/>
      <c r="FC3" s="87" t="s">
        <v>151</v>
      </c>
      <c r="FD3" s="87"/>
      <c r="FE3" s="87"/>
      <c r="FF3" s="87"/>
      <c r="FG3" s="87"/>
      <c r="FH3" s="87"/>
      <c r="FI3" s="87"/>
      <c r="FJ3" s="87" t="s">
        <v>152</v>
      </c>
      <c r="FK3" s="87"/>
      <c r="FL3" s="87"/>
      <c r="FM3" s="87"/>
      <c r="FN3" s="87"/>
      <c r="FO3" s="87"/>
      <c r="FP3" s="87"/>
      <c r="FQ3" s="88" t="s">
        <v>153</v>
      </c>
      <c r="FR3" s="88"/>
      <c r="FS3" s="88"/>
    </row>
    <row r="4" spans="1:175" x14ac:dyDescent="0.3">
      <c r="A4" s="31"/>
      <c r="B4" s="31"/>
      <c r="C4" s="35"/>
      <c r="D4" s="35"/>
      <c r="E4" s="35"/>
      <c r="F4" s="36"/>
      <c r="G4" s="36"/>
      <c r="H4" s="36"/>
      <c r="I4" s="35"/>
      <c r="J4" s="87"/>
      <c r="K4" s="87"/>
      <c r="L4" s="87" t="s">
        <v>9</v>
      </c>
      <c r="M4" s="87" t="s">
        <v>10</v>
      </c>
      <c r="N4" s="87" t="s">
        <v>12</v>
      </c>
      <c r="O4" s="87" t="s">
        <v>13</v>
      </c>
      <c r="P4" s="87" t="s">
        <v>2</v>
      </c>
      <c r="Q4" s="87"/>
      <c r="R4" s="87"/>
      <c r="S4" s="87" t="s">
        <v>9</v>
      </c>
      <c r="T4" s="87" t="s">
        <v>10</v>
      </c>
      <c r="U4" s="87" t="s">
        <v>12</v>
      </c>
      <c r="V4" s="87" t="s">
        <v>13</v>
      </c>
      <c r="W4" s="87" t="s">
        <v>2</v>
      </c>
      <c r="X4" s="87"/>
      <c r="Y4" s="87"/>
      <c r="Z4" s="87" t="s">
        <v>9</v>
      </c>
      <c r="AA4" s="87" t="s">
        <v>10</v>
      </c>
      <c r="AB4" s="87" t="s">
        <v>12</v>
      </c>
      <c r="AC4" s="87" t="s">
        <v>13</v>
      </c>
      <c r="AD4" s="87" t="s">
        <v>2</v>
      </c>
      <c r="AE4" s="87"/>
      <c r="AF4" s="87"/>
      <c r="AG4" s="87" t="s">
        <v>9</v>
      </c>
      <c r="AH4" s="87" t="s">
        <v>10</v>
      </c>
      <c r="AI4" s="87" t="s">
        <v>12</v>
      </c>
      <c r="AJ4" s="87" t="s">
        <v>13</v>
      </c>
      <c r="AK4" s="87" t="s">
        <v>2</v>
      </c>
      <c r="AL4" s="87"/>
      <c r="AM4" s="87"/>
      <c r="AN4" s="87" t="s">
        <v>9</v>
      </c>
      <c r="AO4" s="87" t="s">
        <v>10</v>
      </c>
      <c r="AP4" s="87" t="s">
        <v>12</v>
      </c>
      <c r="AQ4" s="87" t="s">
        <v>13</v>
      </c>
      <c r="AR4" s="87" t="s">
        <v>2</v>
      </c>
      <c r="AS4" s="87"/>
      <c r="AT4" s="87"/>
      <c r="AU4" s="87" t="s">
        <v>9</v>
      </c>
      <c r="AV4" s="87" t="s">
        <v>10</v>
      </c>
      <c r="AW4" s="87" t="s">
        <v>12</v>
      </c>
      <c r="AX4" s="87" t="s">
        <v>13</v>
      </c>
      <c r="AY4" s="87" t="s">
        <v>2</v>
      </c>
      <c r="AZ4" s="87"/>
      <c r="BA4" s="87"/>
      <c r="BB4" s="87" t="s">
        <v>9</v>
      </c>
      <c r="BC4" s="87" t="s">
        <v>10</v>
      </c>
      <c r="BD4" s="87" t="s">
        <v>12</v>
      </c>
      <c r="BE4" s="87" t="s">
        <v>13</v>
      </c>
      <c r="BF4" s="87" t="s">
        <v>2</v>
      </c>
      <c r="BG4" s="87"/>
      <c r="BH4" s="87"/>
      <c r="BI4" s="87" t="s">
        <v>9</v>
      </c>
      <c r="BJ4" s="87" t="s">
        <v>10</v>
      </c>
      <c r="BK4" s="87" t="s">
        <v>12</v>
      </c>
      <c r="BL4" s="87" t="s">
        <v>13</v>
      </c>
      <c r="BM4" s="87" t="s">
        <v>2</v>
      </c>
      <c r="BN4" s="87"/>
      <c r="BO4" s="87"/>
      <c r="BP4" s="87" t="s">
        <v>9</v>
      </c>
      <c r="BQ4" s="87" t="s">
        <v>10</v>
      </c>
      <c r="BR4" s="87" t="s">
        <v>12</v>
      </c>
      <c r="BS4" s="87" t="s">
        <v>13</v>
      </c>
      <c r="BT4" s="87" t="s">
        <v>2</v>
      </c>
      <c r="BU4" s="87"/>
      <c r="BV4" s="87"/>
      <c r="BW4" s="87" t="s">
        <v>9</v>
      </c>
      <c r="BX4" s="87" t="s">
        <v>10</v>
      </c>
      <c r="BY4" s="87" t="s">
        <v>12</v>
      </c>
      <c r="BZ4" s="87" t="s">
        <v>13</v>
      </c>
      <c r="CA4" s="87" t="s">
        <v>2</v>
      </c>
      <c r="CB4" s="87"/>
      <c r="CC4" s="87"/>
      <c r="CD4" s="87" t="s">
        <v>9</v>
      </c>
      <c r="CE4" s="87" t="s">
        <v>10</v>
      </c>
      <c r="CF4" s="87" t="s">
        <v>12</v>
      </c>
      <c r="CG4" s="87" t="s">
        <v>13</v>
      </c>
      <c r="CH4" s="87" t="s">
        <v>2</v>
      </c>
      <c r="CI4" s="87"/>
      <c r="CJ4" s="87"/>
      <c r="CK4" s="87" t="s">
        <v>9</v>
      </c>
      <c r="CL4" s="87" t="s">
        <v>10</v>
      </c>
      <c r="CM4" s="87" t="s">
        <v>12</v>
      </c>
      <c r="CN4" s="87" t="s">
        <v>13</v>
      </c>
      <c r="CO4" s="87" t="s">
        <v>2</v>
      </c>
      <c r="CP4" s="87"/>
      <c r="CQ4" s="87"/>
      <c r="CR4" s="87" t="s">
        <v>9</v>
      </c>
      <c r="CS4" s="87" t="s">
        <v>10</v>
      </c>
      <c r="CT4" s="87" t="s">
        <v>12</v>
      </c>
      <c r="CU4" s="87" t="s">
        <v>13</v>
      </c>
      <c r="CV4" s="87" t="s">
        <v>2</v>
      </c>
      <c r="CW4" s="87"/>
      <c r="CX4" s="87"/>
      <c r="CY4" s="87" t="s">
        <v>9</v>
      </c>
      <c r="CZ4" s="87" t="s">
        <v>10</v>
      </c>
      <c r="DA4" s="87" t="s">
        <v>12</v>
      </c>
      <c r="DB4" s="87" t="s">
        <v>13</v>
      </c>
      <c r="DC4" s="87" t="s">
        <v>2</v>
      </c>
      <c r="DD4" s="87"/>
      <c r="DE4" s="87"/>
      <c r="DF4" s="87" t="s">
        <v>9</v>
      </c>
      <c r="DG4" s="87" t="s">
        <v>10</v>
      </c>
      <c r="DH4" s="87" t="s">
        <v>12</v>
      </c>
      <c r="DI4" s="87" t="s">
        <v>13</v>
      </c>
      <c r="DJ4" s="87" t="s">
        <v>2</v>
      </c>
      <c r="DK4" s="87"/>
      <c r="DL4" s="87"/>
      <c r="DM4" s="87" t="s">
        <v>9</v>
      </c>
      <c r="DN4" s="87" t="s">
        <v>10</v>
      </c>
      <c r="DO4" s="87" t="s">
        <v>12</v>
      </c>
      <c r="DP4" s="87" t="s">
        <v>13</v>
      </c>
      <c r="DQ4" s="87" t="s">
        <v>2</v>
      </c>
      <c r="DR4" s="87"/>
      <c r="DS4" s="87"/>
      <c r="DT4" s="87" t="s">
        <v>9</v>
      </c>
      <c r="DU4" s="87" t="s">
        <v>10</v>
      </c>
      <c r="DV4" s="87" t="s">
        <v>12</v>
      </c>
      <c r="DW4" s="87" t="s">
        <v>13</v>
      </c>
      <c r="DX4" s="87" t="s">
        <v>2</v>
      </c>
      <c r="DY4" s="87"/>
      <c r="DZ4" s="87"/>
      <c r="EA4" s="87" t="s">
        <v>9</v>
      </c>
      <c r="EB4" s="87" t="s">
        <v>10</v>
      </c>
      <c r="EC4" s="87" t="s">
        <v>12</v>
      </c>
      <c r="ED4" s="87" t="s">
        <v>13</v>
      </c>
      <c r="EE4" s="87" t="s">
        <v>2</v>
      </c>
      <c r="EF4" s="87"/>
      <c r="EG4" s="87"/>
      <c r="EH4" s="87" t="s">
        <v>9</v>
      </c>
      <c r="EI4" s="87" t="s">
        <v>10</v>
      </c>
      <c r="EJ4" s="87" t="s">
        <v>12</v>
      </c>
      <c r="EK4" s="87" t="s">
        <v>13</v>
      </c>
      <c r="EL4" s="87" t="s">
        <v>2</v>
      </c>
      <c r="EM4" s="87"/>
      <c r="EN4" s="87"/>
      <c r="EO4" s="87" t="s">
        <v>9</v>
      </c>
      <c r="EP4" s="87" t="s">
        <v>10</v>
      </c>
      <c r="EQ4" s="87" t="s">
        <v>12</v>
      </c>
      <c r="ER4" s="87" t="s">
        <v>13</v>
      </c>
      <c r="ES4" s="87" t="s">
        <v>2</v>
      </c>
      <c r="ET4" s="87"/>
      <c r="EU4" s="87"/>
      <c r="EV4" s="87" t="s">
        <v>9</v>
      </c>
      <c r="EW4" s="87" t="s">
        <v>10</v>
      </c>
      <c r="EX4" s="87" t="s">
        <v>12</v>
      </c>
      <c r="EY4" s="87" t="s">
        <v>13</v>
      </c>
      <c r="EZ4" s="87" t="s">
        <v>2</v>
      </c>
      <c r="FA4" s="87"/>
      <c r="FB4" s="87"/>
      <c r="FC4" s="87" t="s">
        <v>9</v>
      </c>
      <c r="FD4" s="87" t="s">
        <v>10</v>
      </c>
      <c r="FE4" s="87" t="s">
        <v>12</v>
      </c>
      <c r="FF4" s="87" t="s">
        <v>13</v>
      </c>
      <c r="FG4" s="87" t="s">
        <v>2</v>
      </c>
      <c r="FH4" s="87"/>
      <c r="FI4" s="87"/>
      <c r="FJ4" s="87" t="s">
        <v>9</v>
      </c>
      <c r="FK4" s="87" t="s">
        <v>10</v>
      </c>
      <c r="FL4" s="87" t="s">
        <v>12</v>
      </c>
      <c r="FM4" s="87" t="s">
        <v>13</v>
      </c>
      <c r="FN4" s="87" t="s">
        <v>2</v>
      </c>
      <c r="FO4" s="87"/>
      <c r="FP4" s="87"/>
      <c r="FQ4" s="88"/>
      <c r="FR4" s="88"/>
      <c r="FS4" s="88"/>
    </row>
    <row r="5" spans="1:175" ht="39.6" x14ac:dyDescent="0.3">
      <c r="A5" s="34" t="s">
        <v>0</v>
      </c>
      <c r="B5" s="34" t="s">
        <v>74</v>
      </c>
      <c r="C5" s="34" t="s">
        <v>4</v>
      </c>
      <c r="D5" s="34" t="s">
        <v>1</v>
      </c>
      <c r="E5" s="34" t="s">
        <v>5</v>
      </c>
      <c r="F5" s="33" t="s">
        <v>8</v>
      </c>
      <c r="G5" s="33" t="s">
        <v>9</v>
      </c>
      <c r="H5" s="33" t="s">
        <v>10</v>
      </c>
      <c r="I5" s="37" t="s">
        <v>11</v>
      </c>
      <c r="J5" s="33" t="s">
        <v>12</v>
      </c>
      <c r="K5" s="33" t="s">
        <v>13</v>
      </c>
      <c r="L5" s="87"/>
      <c r="M5" s="87"/>
      <c r="N5" s="87"/>
      <c r="O5" s="87"/>
      <c r="P5" s="33" t="s">
        <v>3</v>
      </c>
      <c r="Q5" s="33" t="s">
        <v>154</v>
      </c>
      <c r="R5" s="33" t="s">
        <v>155</v>
      </c>
      <c r="S5" s="87"/>
      <c r="T5" s="87"/>
      <c r="U5" s="87"/>
      <c r="V5" s="87"/>
      <c r="W5" s="33" t="s">
        <v>3</v>
      </c>
      <c r="X5" s="33" t="s">
        <v>154</v>
      </c>
      <c r="Y5" s="33" t="s">
        <v>155</v>
      </c>
      <c r="Z5" s="87"/>
      <c r="AA5" s="87"/>
      <c r="AB5" s="87"/>
      <c r="AC5" s="87"/>
      <c r="AD5" s="33" t="s">
        <v>3</v>
      </c>
      <c r="AE5" s="33" t="s">
        <v>154</v>
      </c>
      <c r="AF5" s="33" t="s">
        <v>155</v>
      </c>
      <c r="AG5" s="87"/>
      <c r="AH5" s="87"/>
      <c r="AI5" s="87"/>
      <c r="AJ5" s="87"/>
      <c r="AK5" s="33" t="s">
        <v>3</v>
      </c>
      <c r="AL5" s="33" t="s">
        <v>154</v>
      </c>
      <c r="AM5" s="33" t="s">
        <v>155</v>
      </c>
      <c r="AN5" s="87"/>
      <c r="AO5" s="87"/>
      <c r="AP5" s="87"/>
      <c r="AQ5" s="87"/>
      <c r="AR5" s="33" t="s">
        <v>3</v>
      </c>
      <c r="AS5" s="33" t="s">
        <v>154</v>
      </c>
      <c r="AT5" s="33" t="s">
        <v>155</v>
      </c>
      <c r="AU5" s="87"/>
      <c r="AV5" s="87"/>
      <c r="AW5" s="87"/>
      <c r="AX5" s="87"/>
      <c r="AY5" s="33" t="s">
        <v>3</v>
      </c>
      <c r="AZ5" s="33" t="s">
        <v>154</v>
      </c>
      <c r="BA5" s="33" t="s">
        <v>155</v>
      </c>
      <c r="BB5" s="87"/>
      <c r="BC5" s="87"/>
      <c r="BD5" s="87"/>
      <c r="BE5" s="87"/>
      <c r="BF5" s="33" t="s">
        <v>3</v>
      </c>
      <c r="BG5" s="33" t="s">
        <v>154</v>
      </c>
      <c r="BH5" s="33" t="s">
        <v>155</v>
      </c>
      <c r="BI5" s="87"/>
      <c r="BJ5" s="87"/>
      <c r="BK5" s="87"/>
      <c r="BL5" s="87"/>
      <c r="BM5" s="33" t="s">
        <v>3</v>
      </c>
      <c r="BN5" s="33" t="s">
        <v>154</v>
      </c>
      <c r="BO5" s="33" t="s">
        <v>155</v>
      </c>
      <c r="BP5" s="87"/>
      <c r="BQ5" s="87"/>
      <c r="BR5" s="87"/>
      <c r="BS5" s="87"/>
      <c r="BT5" s="33" t="s">
        <v>3</v>
      </c>
      <c r="BU5" s="33" t="s">
        <v>154</v>
      </c>
      <c r="BV5" s="33" t="s">
        <v>155</v>
      </c>
      <c r="BW5" s="87"/>
      <c r="BX5" s="87"/>
      <c r="BY5" s="87"/>
      <c r="BZ5" s="87"/>
      <c r="CA5" s="33" t="s">
        <v>3</v>
      </c>
      <c r="CB5" s="33" t="s">
        <v>154</v>
      </c>
      <c r="CC5" s="33" t="s">
        <v>155</v>
      </c>
      <c r="CD5" s="87"/>
      <c r="CE5" s="87"/>
      <c r="CF5" s="87"/>
      <c r="CG5" s="87"/>
      <c r="CH5" s="33" t="s">
        <v>3</v>
      </c>
      <c r="CI5" s="33" t="s">
        <v>154</v>
      </c>
      <c r="CJ5" s="33" t="s">
        <v>155</v>
      </c>
      <c r="CK5" s="87"/>
      <c r="CL5" s="87"/>
      <c r="CM5" s="87"/>
      <c r="CN5" s="87"/>
      <c r="CO5" s="33" t="s">
        <v>3</v>
      </c>
      <c r="CP5" s="33" t="s">
        <v>154</v>
      </c>
      <c r="CQ5" s="33" t="s">
        <v>155</v>
      </c>
      <c r="CR5" s="87"/>
      <c r="CS5" s="87"/>
      <c r="CT5" s="87"/>
      <c r="CU5" s="87"/>
      <c r="CV5" s="33" t="s">
        <v>3</v>
      </c>
      <c r="CW5" s="33" t="s">
        <v>154</v>
      </c>
      <c r="CX5" s="33" t="s">
        <v>155</v>
      </c>
      <c r="CY5" s="87"/>
      <c r="CZ5" s="87"/>
      <c r="DA5" s="87"/>
      <c r="DB5" s="87"/>
      <c r="DC5" s="33" t="s">
        <v>3</v>
      </c>
      <c r="DD5" s="33" t="s">
        <v>154</v>
      </c>
      <c r="DE5" s="33" t="s">
        <v>155</v>
      </c>
      <c r="DF5" s="87"/>
      <c r="DG5" s="87"/>
      <c r="DH5" s="87"/>
      <c r="DI5" s="87"/>
      <c r="DJ5" s="33" t="s">
        <v>3</v>
      </c>
      <c r="DK5" s="33" t="s">
        <v>154</v>
      </c>
      <c r="DL5" s="33" t="s">
        <v>155</v>
      </c>
      <c r="DM5" s="87"/>
      <c r="DN5" s="87"/>
      <c r="DO5" s="87"/>
      <c r="DP5" s="87"/>
      <c r="DQ5" s="33" t="s">
        <v>3</v>
      </c>
      <c r="DR5" s="33" t="s">
        <v>154</v>
      </c>
      <c r="DS5" s="33" t="s">
        <v>155</v>
      </c>
      <c r="DT5" s="87"/>
      <c r="DU5" s="87"/>
      <c r="DV5" s="87"/>
      <c r="DW5" s="87"/>
      <c r="DX5" s="33" t="s">
        <v>3</v>
      </c>
      <c r="DY5" s="33" t="s">
        <v>154</v>
      </c>
      <c r="DZ5" s="33" t="s">
        <v>155</v>
      </c>
      <c r="EA5" s="87"/>
      <c r="EB5" s="87"/>
      <c r="EC5" s="87"/>
      <c r="ED5" s="87"/>
      <c r="EE5" s="33" t="s">
        <v>3</v>
      </c>
      <c r="EF5" s="33" t="s">
        <v>154</v>
      </c>
      <c r="EG5" s="33" t="s">
        <v>155</v>
      </c>
      <c r="EH5" s="87"/>
      <c r="EI5" s="87"/>
      <c r="EJ5" s="87"/>
      <c r="EK5" s="87"/>
      <c r="EL5" s="33" t="s">
        <v>3</v>
      </c>
      <c r="EM5" s="33" t="s">
        <v>154</v>
      </c>
      <c r="EN5" s="33" t="s">
        <v>155</v>
      </c>
      <c r="EO5" s="87"/>
      <c r="EP5" s="87"/>
      <c r="EQ5" s="87"/>
      <c r="ER5" s="87"/>
      <c r="ES5" s="33" t="s">
        <v>3</v>
      </c>
      <c r="ET5" s="33" t="s">
        <v>154</v>
      </c>
      <c r="EU5" s="33" t="s">
        <v>155</v>
      </c>
      <c r="EV5" s="87"/>
      <c r="EW5" s="87"/>
      <c r="EX5" s="87"/>
      <c r="EY5" s="87"/>
      <c r="EZ5" s="33" t="s">
        <v>3</v>
      </c>
      <c r="FA5" s="33" t="s">
        <v>154</v>
      </c>
      <c r="FB5" s="33" t="s">
        <v>155</v>
      </c>
      <c r="FC5" s="87"/>
      <c r="FD5" s="87"/>
      <c r="FE5" s="87"/>
      <c r="FF5" s="87"/>
      <c r="FG5" s="33" t="s">
        <v>3</v>
      </c>
      <c r="FH5" s="33" t="s">
        <v>154</v>
      </c>
      <c r="FI5" s="33" t="s">
        <v>155</v>
      </c>
      <c r="FJ5" s="87"/>
      <c r="FK5" s="87"/>
      <c r="FL5" s="87"/>
      <c r="FM5" s="87"/>
      <c r="FN5" s="33" t="s">
        <v>3</v>
      </c>
      <c r="FO5" s="33" t="s">
        <v>154</v>
      </c>
      <c r="FP5" s="33" t="s">
        <v>155</v>
      </c>
      <c r="FQ5" s="34" t="s">
        <v>3</v>
      </c>
      <c r="FR5" s="34" t="s">
        <v>6</v>
      </c>
      <c r="FS5" s="34" t="s">
        <v>7</v>
      </c>
    </row>
    <row r="6" spans="1:175" s="42" customFormat="1" ht="108.75" customHeight="1" x14ac:dyDescent="0.35">
      <c r="A6" s="22" t="s">
        <v>29</v>
      </c>
      <c r="B6" s="38" t="s">
        <v>156</v>
      </c>
      <c r="C6" s="22" t="s">
        <v>126</v>
      </c>
      <c r="D6" s="22" t="s">
        <v>15</v>
      </c>
      <c r="E6" s="38" t="s">
        <v>16</v>
      </c>
      <c r="F6" s="39">
        <v>95.107033639143737</v>
      </c>
      <c r="G6" s="38">
        <v>311</v>
      </c>
      <c r="H6" s="38">
        <v>327</v>
      </c>
      <c r="I6" s="57">
        <f>J6/K6*100</f>
        <v>84.108527131782949</v>
      </c>
      <c r="J6" s="58">
        <f>N7+U7+AB7+AI7+AP7+AW7+BD7+BK7+BR7+BY7+CF7+CM7+CT7+DA7+DH7+DO7+DV7+EC7+EJ7+EQ7+EX7+FE7+FL7</f>
        <v>217</v>
      </c>
      <c r="K6" s="58">
        <f>O7+V7+AC7+AJ7+AQ7+AX7+BE7+BL7+BS7+BZ7+CG7+CN7+CU7+DB7+DI7+DP7+DW7+ED7+EK7+ER7+EY7+FF7+FM7</f>
        <v>258</v>
      </c>
      <c r="L6" s="40">
        <v>0</v>
      </c>
      <c r="M6" s="40">
        <v>0</v>
      </c>
      <c r="N6" s="38">
        <v>7</v>
      </c>
      <c r="O6" s="38">
        <v>7</v>
      </c>
      <c r="P6" s="38" t="s">
        <v>28</v>
      </c>
      <c r="Q6" s="38" t="s">
        <v>28</v>
      </c>
      <c r="R6" s="38" t="s">
        <v>28</v>
      </c>
      <c r="S6" s="22">
        <v>3</v>
      </c>
      <c r="T6" s="22">
        <v>3</v>
      </c>
      <c r="U6" s="22">
        <v>0</v>
      </c>
      <c r="V6" s="22">
        <v>0</v>
      </c>
      <c r="W6" s="22" t="s">
        <v>157</v>
      </c>
      <c r="X6" s="22" t="s">
        <v>158</v>
      </c>
      <c r="Y6" s="22" t="s">
        <v>28</v>
      </c>
      <c r="Z6" s="38">
        <v>0</v>
      </c>
      <c r="AA6" s="38">
        <v>0</v>
      </c>
      <c r="AB6" s="38">
        <v>0</v>
      </c>
      <c r="AC6" s="38">
        <v>0</v>
      </c>
      <c r="AD6" s="38"/>
      <c r="AE6" s="38"/>
      <c r="AF6" s="38"/>
      <c r="AG6" s="38">
        <v>0</v>
      </c>
      <c r="AH6" s="38">
        <v>0</v>
      </c>
      <c r="AI6" s="38">
        <v>4</v>
      </c>
      <c r="AJ6" s="38">
        <v>0</v>
      </c>
      <c r="AK6" s="22" t="s">
        <v>159</v>
      </c>
      <c r="AL6" s="38" t="s">
        <v>28</v>
      </c>
      <c r="AM6" s="38" t="s">
        <v>28</v>
      </c>
      <c r="AN6" s="43">
        <v>1</v>
      </c>
      <c r="AO6" s="43">
        <v>1</v>
      </c>
      <c r="AP6" s="43">
        <v>1</v>
      </c>
      <c r="AQ6" s="43">
        <v>1</v>
      </c>
      <c r="AR6" s="43"/>
      <c r="AS6" s="44" t="s">
        <v>168</v>
      </c>
      <c r="AT6" s="43"/>
      <c r="AU6" s="43">
        <v>1</v>
      </c>
      <c r="AV6" s="43">
        <v>1</v>
      </c>
      <c r="AW6" s="43">
        <v>6</v>
      </c>
      <c r="AX6" s="43">
        <v>10</v>
      </c>
      <c r="AY6" s="44" t="s">
        <v>169</v>
      </c>
      <c r="AZ6" s="43"/>
      <c r="BA6" s="43"/>
      <c r="BB6" s="38">
        <v>0</v>
      </c>
      <c r="BC6" s="38">
        <v>0</v>
      </c>
      <c r="BD6" s="38">
        <v>2</v>
      </c>
      <c r="BE6" s="38">
        <v>0</v>
      </c>
      <c r="BF6" s="38" t="s">
        <v>160</v>
      </c>
      <c r="BG6" s="38" t="s">
        <v>160</v>
      </c>
      <c r="BH6" s="38" t="s">
        <v>160</v>
      </c>
      <c r="BI6" s="38">
        <v>1</v>
      </c>
      <c r="BJ6" s="38">
        <v>1</v>
      </c>
      <c r="BK6" s="38">
        <v>1</v>
      </c>
      <c r="BL6" s="38">
        <v>1</v>
      </c>
      <c r="BM6" s="38" t="s">
        <v>160</v>
      </c>
      <c r="BN6" s="38" t="s">
        <v>160</v>
      </c>
      <c r="BO6" s="38" t="s">
        <v>160</v>
      </c>
      <c r="BP6" s="38">
        <v>0</v>
      </c>
      <c r="BQ6" s="38">
        <v>0</v>
      </c>
      <c r="BR6" s="38">
        <v>2</v>
      </c>
      <c r="BS6" s="38">
        <v>2</v>
      </c>
      <c r="BT6" s="38" t="s">
        <v>160</v>
      </c>
      <c r="BU6" s="38" t="s">
        <v>160</v>
      </c>
      <c r="BV6" s="38" t="s">
        <v>160</v>
      </c>
      <c r="BW6" s="38">
        <v>2</v>
      </c>
      <c r="BX6" s="38">
        <v>2</v>
      </c>
      <c r="BY6" s="38">
        <v>3</v>
      </c>
      <c r="BZ6" s="38">
        <v>5</v>
      </c>
      <c r="CA6" s="38" t="s">
        <v>160</v>
      </c>
      <c r="CB6" s="38" t="s">
        <v>160</v>
      </c>
      <c r="CC6" s="38" t="s">
        <v>160</v>
      </c>
      <c r="CD6" s="38">
        <v>86.45</v>
      </c>
      <c r="CE6" s="38">
        <v>91</v>
      </c>
      <c r="CF6" s="38">
        <v>125</v>
      </c>
      <c r="CG6" s="38">
        <v>75</v>
      </c>
      <c r="CH6" s="22" t="s">
        <v>161</v>
      </c>
      <c r="CI6" s="22" t="s">
        <v>162</v>
      </c>
      <c r="CJ6" s="22" t="s">
        <v>28</v>
      </c>
      <c r="CK6" s="38">
        <v>40</v>
      </c>
      <c r="CL6" s="38">
        <v>40</v>
      </c>
      <c r="CM6" s="38">
        <v>22</v>
      </c>
      <c r="CN6" s="38">
        <v>24</v>
      </c>
      <c r="CO6" s="22" t="s">
        <v>163</v>
      </c>
      <c r="CP6" s="38" t="s">
        <v>28</v>
      </c>
      <c r="CQ6" s="38" t="s">
        <v>28</v>
      </c>
      <c r="CR6" s="38">
        <v>0</v>
      </c>
      <c r="CS6" s="38">
        <v>0</v>
      </c>
      <c r="CT6" s="38">
        <v>0</v>
      </c>
      <c r="CU6" s="38">
        <v>0</v>
      </c>
      <c r="CV6" s="22" t="s">
        <v>69</v>
      </c>
      <c r="CW6" s="38"/>
      <c r="CX6" s="38"/>
      <c r="CY6" s="38">
        <v>1</v>
      </c>
      <c r="CZ6" s="38">
        <v>1</v>
      </c>
      <c r="DA6" s="38">
        <v>1</v>
      </c>
      <c r="DB6" s="38">
        <v>1</v>
      </c>
      <c r="DC6" s="38" t="s">
        <v>28</v>
      </c>
      <c r="DD6" s="38" t="s">
        <v>28</v>
      </c>
      <c r="DE6" s="38" t="s">
        <v>28</v>
      </c>
      <c r="DF6" s="38">
        <v>1</v>
      </c>
      <c r="DG6" s="38">
        <v>1</v>
      </c>
      <c r="DH6" s="38">
        <v>1</v>
      </c>
      <c r="DI6" s="38">
        <v>1</v>
      </c>
      <c r="DJ6" s="38" t="s">
        <v>160</v>
      </c>
      <c r="DK6" s="38" t="s">
        <v>160</v>
      </c>
      <c r="DL6" s="38" t="s">
        <v>160</v>
      </c>
      <c r="DM6" s="41">
        <v>3.8</v>
      </c>
      <c r="DN6" s="38">
        <v>4</v>
      </c>
      <c r="DO6" s="38">
        <v>4</v>
      </c>
      <c r="DP6" s="38">
        <v>4</v>
      </c>
      <c r="DQ6" s="38" t="s">
        <v>28</v>
      </c>
      <c r="DR6" s="38" t="s">
        <v>28</v>
      </c>
      <c r="DS6" s="38" t="s">
        <v>28</v>
      </c>
      <c r="DT6" s="41">
        <v>0.95</v>
      </c>
      <c r="DU6" s="38">
        <v>1</v>
      </c>
      <c r="DV6" s="38">
        <v>1</v>
      </c>
      <c r="DW6" s="38">
        <v>1</v>
      </c>
      <c r="DX6" s="38" t="s">
        <v>28</v>
      </c>
      <c r="DY6" s="38" t="s">
        <v>28</v>
      </c>
      <c r="DZ6" s="38" t="s">
        <v>28</v>
      </c>
      <c r="EA6" s="22">
        <v>3</v>
      </c>
      <c r="EB6" s="22">
        <v>3</v>
      </c>
      <c r="EC6" s="22">
        <v>0</v>
      </c>
      <c r="ED6" s="22">
        <v>0</v>
      </c>
      <c r="EE6" s="22" t="s">
        <v>70</v>
      </c>
      <c r="EF6" s="38" t="s">
        <v>28</v>
      </c>
      <c r="EG6" s="38" t="s">
        <v>28</v>
      </c>
      <c r="EH6" s="41">
        <v>2.8499999999999996</v>
      </c>
      <c r="EI6" s="38">
        <v>3</v>
      </c>
      <c r="EJ6" s="38">
        <v>4</v>
      </c>
      <c r="EK6" s="38">
        <v>4</v>
      </c>
      <c r="EL6" s="22" t="s">
        <v>160</v>
      </c>
      <c r="EM6" s="22" t="s">
        <v>160</v>
      </c>
      <c r="EN6" s="22" t="s">
        <v>164</v>
      </c>
      <c r="EO6" s="38" t="s">
        <v>170</v>
      </c>
      <c r="EP6" s="38">
        <v>0</v>
      </c>
      <c r="EQ6" s="38">
        <v>0</v>
      </c>
      <c r="ER6" s="38">
        <v>0</v>
      </c>
      <c r="ES6" s="22" t="s">
        <v>71</v>
      </c>
      <c r="ET6" s="38"/>
      <c r="EU6" s="38"/>
      <c r="EV6" s="38"/>
      <c r="EW6" s="38"/>
      <c r="EX6" s="38"/>
      <c r="EY6" s="38"/>
      <c r="EZ6" s="38"/>
      <c r="FA6" s="38"/>
      <c r="FB6" s="38"/>
      <c r="FC6" s="38">
        <v>0</v>
      </c>
      <c r="FD6" s="38">
        <v>0</v>
      </c>
      <c r="FE6" s="38">
        <v>0</v>
      </c>
      <c r="FF6" s="38">
        <v>0</v>
      </c>
      <c r="FG6" s="22" t="s">
        <v>166</v>
      </c>
      <c r="FH6" s="38" t="s">
        <v>167</v>
      </c>
      <c r="FI6" s="38" t="s">
        <v>167</v>
      </c>
      <c r="FJ6" s="38">
        <v>159</v>
      </c>
      <c r="FK6" s="38">
        <v>168</v>
      </c>
      <c r="FL6" s="38">
        <v>33</v>
      </c>
      <c r="FM6" s="38">
        <v>122</v>
      </c>
      <c r="FN6" s="22" t="s">
        <v>165</v>
      </c>
      <c r="FO6" s="38" t="s">
        <v>28</v>
      </c>
      <c r="FP6" s="38" t="s">
        <v>28</v>
      </c>
      <c r="FQ6" s="61" t="s">
        <v>178</v>
      </c>
      <c r="FR6" s="62" t="s">
        <v>179</v>
      </c>
      <c r="FS6" s="38"/>
    </row>
    <row r="7" spans="1:175" x14ac:dyDescent="0.3">
      <c r="G7" s="45"/>
      <c r="L7" s="40" t="s">
        <v>171</v>
      </c>
      <c r="M7" s="40" t="s">
        <v>171</v>
      </c>
      <c r="N7" s="40">
        <f t="shared" ref="N7:O7" si="0">N6</f>
        <v>7</v>
      </c>
      <c r="O7" s="40">
        <f t="shared" si="0"/>
        <v>7</v>
      </c>
      <c r="S7" s="40">
        <f>S6</f>
        <v>3</v>
      </c>
      <c r="T7" s="40">
        <f t="shared" ref="T7" si="1">T6</f>
        <v>3</v>
      </c>
      <c r="U7" s="46">
        <v>0</v>
      </c>
      <c r="V7" s="46">
        <v>0</v>
      </c>
      <c r="Z7" s="47">
        <f>Z6</f>
        <v>0</v>
      </c>
      <c r="AA7" s="47">
        <f t="shared" ref="AA7:AC7" si="2">AA6</f>
        <v>0</v>
      </c>
      <c r="AB7" s="47">
        <f t="shared" si="2"/>
        <v>0</v>
      </c>
      <c r="AC7" s="47">
        <f t="shared" si="2"/>
        <v>0</v>
      </c>
      <c r="AG7" s="40">
        <f>AG6</f>
        <v>0</v>
      </c>
      <c r="AH7" s="40">
        <f t="shared" ref="AH7:AJ7" si="3">AH6</f>
        <v>0</v>
      </c>
      <c r="AI7" s="40">
        <f t="shared" si="3"/>
        <v>4</v>
      </c>
      <c r="AJ7" s="40">
        <f t="shared" si="3"/>
        <v>0</v>
      </c>
      <c r="AN7" s="40">
        <f>AN6</f>
        <v>1</v>
      </c>
      <c r="AO7" s="40">
        <f t="shared" ref="AO7:AQ7" si="4">AO6</f>
        <v>1</v>
      </c>
      <c r="AP7" s="40">
        <f t="shared" si="4"/>
        <v>1</v>
      </c>
      <c r="AQ7" s="40">
        <f t="shared" si="4"/>
        <v>1</v>
      </c>
      <c r="AU7" s="40">
        <f>AU6</f>
        <v>1</v>
      </c>
      <c r="AV7" s="40">
        <f t="shared" ref="AV7:AX7" si="5">AV6</f>
        <v>1</v>
      </c>
      <c r="AW7" s="40">
        <f t="shared" si="5"/>
        <v>6</v>
      </c>
      <c r="AX7" s="40">
        <f t="shared" si="5"/>
        <v>10</v>
      </c>
      <c r="BB7" s="40">
        <f>BB6</f>
        <v>0</v>
      </c>
      <c r="BC7" s="40">
        <f t="shared" ref="BC7:BE7" si="6">BC6</f>
        <v>0</v>
      </c>
      <c r="BD7" s="40">
        <f t="shared" si="6"/>
        <v>2</v>
      </c>
      <c r="BE7" s="40">
        <f t="shared" si="6"/>
        <v>0</v>
      </c>
      <c r="BI7" s="40">
        <f>BI6</f>
        <v>1</v>
      </c>
      <c r="BJ7" s="40">
        <f t="shared" ref="BJ7:BL7" si="7">BJ6</f>
        <v>1</v>
      </c>
      <c r="BK7" s="40">
        <f t="shared" si="7"/>
        <v>1</v>
      </c>
      <c r="BL7" s="40">
        <f t="shared" si="7"/>
        <v>1</v>
      </c>
      <c r="BP7" s="40">
        <f>BP6</f>
        <v>0</v>
      </c>
      <c r="BQ7" s="40">
        <f t="shared" ref="BQ7:BS7" si="8">BQ6</f>
        <v>0</v>
      </c>
      <c r="BR7" s="40">
        <f t="shared" si="8"/>
        <v>2</v>
      </c>
      <c r="BS7" s="40">
        <f t="shared" si="8"/>
        <v>2</v>
      </c>
      <c r="BW7" s="40">
        <f>BW6</f>
        <v>2</v>
      </c>
      <c r="BX7" s="40">
        <f t="shared" ref="BX7:BZ7" si="9">BX6</f>
        <v>2</v>
      </c>
      <c r="BY7" s="40">
        <f t="shared" si="9"/>
        <v>3</v>
      </c>
      <c r="BZ7" s="40">
        <f t="shared" si="9"/>
        <v>5</v>
      </c>
      <c r="CD7" s="40">
        <f>CD6</f>
        <v>86.45</v>
      </c>
      <c r="CE7" s="40">
        <f t="shared" ref="CE7:CG7" si="10">CE6</f>
        <v>91</v>
      </c>
      <c r="CF7" s="40">
        <f t="shared" si="10"/>
        <v>125</v>
      </c>
      <c r="CG7" s="40">
        <f t="shared" si="10"/>
        <v>75</v>
      </c>
      <c r="CK7" s="40">
        <f>CK6</f>
        <v>40</v>
      </c>
      <c r="CL7" s="40">
        <f t="shared" ref="CL7:CN7" si="11">CL6</f>
        <v>40</v>
      </c>
      <c r="CM7" s="40">
        <f t="shared" si="11"/>
        <v>22</v>
      </c>
      <c r="CN7" s="40">
        <f t="shared" si="11"/>
        <v>24</v>
      </c>
      <c r="CR7" s="40">
        <f>CR6</f>
        <v>0</v>
      </c>
      <c r="CS7" s="40">
        <f t="shared" ref="CS7:CU7" si="12">CS6</f>
        <v>0</v>
      </c>
      <c r="CT7" s="40">
        <f t="shared" si="12"/>
        <v>0</v>
      </c>
      <c r="CU7" s="40">
        <f t="shared" si="12"/>
        <v>0</v>
      </c>
      <c r="CY7" s="40">
        <f>CY6</f>
        <v>1</v>
      </c>
      <c r="CZ7" s="40">
        <f t="shared" ref="CZ7:DB7" si="13">CZ6</f>
        <v>1</v>
      </c>
      <c r="DA7" s="40">
        <f t="shared" si="13"/>
        <v>1</v>
      </c>
      <c r="DB7" s="40">
        <f t="shared" si="13"/>
        <v>1</v>
      </c>
      <c r="DF7" s="40">
        <f>DF6</f>
        <v>1</v>
      </c>
      <c r="DG7" s="40">
        <f t="shared" ref="DG7:DI7" si="14">DG6</f>
        <v>1</v>
      </c>
      <c r="DH7" s="40">
        <f t="shared" si="14"/>
        <v>1</v>
      </c>
      <c r="DI7" s="40">
        <f t="shared" si="14"/>
        <v>1</v>
      </c>
      <c r="DM7" s="40">
        <f>DM6</f>
        <v>3.8</v>
      </c>
      <c r="DN7" s="40">
        <f t="shared" ref="DN7:DP7" si="15">DN6</f>
        <v>4</v>
      </c>
      <c r="DO7" s="40">
        <f t="shared" si="15"/>
        <v>4</v>
      </c>
      <c r="DP7" s="40">
        <f t="shared" si="15"/>
        <v>4</v>
      </c>
      <c r="DT7" s="40">
        <f>DT6</f>
        <v>0.95</v>
      </c>
      <c r="DU7" s="40">
        <f t="shared" ref="DU7:DW7" si="16">DU6</f>
        <v>1</v>
      </c>
      <c r="DV7" s="40">
        <f t="shared" si="16"/>
        <v>1</v>
      </c>
      <c r="DW7" s="40">
        <f t="shared" si="16"/>
        <v>1</v>
      </c>
      <c r="EA7" s="40">
        <f>EA6</f>
        <v>3</v>
      </c>
      <c r="EB7" s="40">
        <f t="shared" ref="EB7:ED7" si="17">EB6</f>
        <v>3</v>
      </c>
      <c r="EC7" s="40">
        <f t="shared" si="17"/>
        <v>0</v>
      </c>
      <c r="ED7" s="40">
        <f t="shared" si="17"/>
        <v>0</v>
      </c>
      <c r="EH7" s="40">
        <f>EH6</f>
        <v>2.8499999999999996</v>
      </c>
      <c r="EI7" s="40">
        <f t="shared" ref="EI7:EK7" si="18">EI6</f>
        <v>3</v>
      </c>
      <c r="EJ7" s="40">
        <f t="shared" si="18"/>
        <v>4</v>
      </c>
      <c r="EK7" s="40">
        <f t="shared" si="18"/>
        <v>4</v>
      </c>
      <c r="EO7" s="40" t="str">
        <f>EO6</f>
        <v>o</v>
      </c>
      <c r="EP7" s="40">
        <f t="shared" ref="EP7:ER7" si="19">EP6</f>
        <v>0</v>
      </c>
      <c r="EQ7" s="40">
        <f t="shared" si="19"/>
        <v>0</v>
      </c>
      <c r="ER7" s="40">
        <f t="shared" si="19"/>
        <v>0</v>
      </c>
      <c r="EV7" s="40">
        <f>EV6</f>
        <v>0</v>
      </c>
      <c r="EW7" s="40">
        <f t="shared" ref="EW7:EY7" si="20">EW6</f>
        <v>0</v>
      </c>
      <c r="EX7" s="40">
        <f t="shared" si="20"/>
        <v>0</v>
      </c>
      <c r="EY7" s="40">
        <f t="shared" si="20"/>
        <v>0</v>
      </c>
      <c r="FC7" s="40">
        <f>FC6</f>
        <v>0</v>
      </c>
      <c r="FD7" s="40">
        <f t="shared" ref="FD7:FF7" si="21">FD6</f>
        <v>0</v>
      </c>
      <c r="FE7" s="40">
        <f t="shared" si="21"/>
        <v>0</v>
      </c>
      <c r="FF7" s="40">
        <f t="shared" si="21"/>
        <v>0</v>
      </c>
      <c r="FJ7" s="40">
        <f>FJ6</f>
        <v>159</v>
      </c>
      <c r="FK7" s="40">
        <f t="shared" ref="FK7:FM7" si="22">FK6</f>
        <v>168</v>
      </c>
      <c r="FL7" s="40">
        <f t="shared" si="22"/>
        <v>33</v>
      </c>
      <c r="FM7" s="40">
        <f t="shared" si="22"/>
        <v>122</v>
      </c>
    </row>
    <row r="11" spans="1:175" ht="14.4" customHeight="1" x14ac:dyDescent="0.3">
      <c r="C11" s="81"/>
    </row>
    <row r="12" spans="1:175" ht="14.4" customHeight="1" x14ac:dyDescent="0.3">
      <c r="C12" s="81"/>
    </row>
    <row r="13" spans="1:175" x14ac:dyDescent="0.3">
      <c r="C13" s="81"/>
    </row>
    <row r="14" spans="1:175" x14ac:dyDescent="0.3">
      <c r="C14" s="81"/>
    </row>
    <row r="15" spans="1:175" x14ac:dyDescent="0.3">
      <c r="C15" s="81"/>
    </row>
    <row r="16" spans="1:175" x14ac:dyDescent="0.3">
      <c r="C16" s="81"/>
    </row>
    <row r="17" spans="3:3" x14ac:dyDescent="0.3">
      <c r="C17" s="81"/>
    </row>
    <row r="18" spans="3:3" x14ac:dyDescent="0.3">
      <c r="C18" s="81"/>
    </row>
    <row r="19" spans="3:3" ht="14.4" customHeight="1" x14ac:dyDescent="0.3">
      <c r="C19" s="81"/>
    </row>
    <row r="20" spans="3:3" x14ac:dyDescent="0.3">
      <c r="C20" s="81"/>
    </row>
    <row r="21" spans="3:3" x14ac:dyDescent="0.3">
      <c r="C21" s="81"/>
    </row>
    <row r="22" spans="3:3" x14ac:dyDescent="0.3">
      <c r="C22" s="81"/>
    </row>
    <row r="23" spans="3:3" x14ac:dyDescent="0.3">
      <c r="C23" s="81"/>
    </row>
    <row r="24" spans="3:3" x14ac:dyDescent="0.3">
      <c r="C24" s="81"/>
    </row>
    <row r="25" spans="3:3" x14ac:dyDescent="0.3">
      <c r="C25" s="81"/>
    </row>
    <row r="26" spans="3:3" ht="14.4" customHeight="1" x14ac:dyDescent="0.3">
      <c r="C26" s="81"/>
    </row>
    <row r="27" spans="3:3" x14ac:dyDescent="0.3">
      <c r="C27" s="81"/>
    </row>
    <row r="28" spans="3:3" x14ac:dyDescent="0.3">
      <c r="C28" s="81"/>
    </row>
    <row r="29" spans="3:3" x14ac:dyDescent="0.3">
      <c r="C29" s="81"/>
    </row>
    <row r="30" spans="3:3" x14ac:dyDescent="0.3">
      <c r="C30" s="81"/>
    </row>
    <row r="31" spans="3:3" x14ac:dyDescent="0.3">
      <c r="C31" s="81"/>
    </row>
    <row r="32" spans="3:3" x14ac:dyDescent="0.3">
      <c r="C32" s="81"/>
    </row>
    <row r="33" spans="3:3" ht="14.4" customHeight="1" x14ac:dyDescent="0.3">
      <c r="C33" s="81"/>
    </row>
    <row r="40" spans="3:3" ht="14.4" customHeight="1" x14ac:dyDescent="0.3"/>
    <row r="47" spans="3:3" ht="14.4" customHeight="1" x14ac:dyDescent="0.3"/>
    <row r="54" ht="14.4" customHeight="1" x14ac:dyDescent="0.3"/>
    <row r="61" ht="14.4" customHeight="1" x14ac:dyDescent="0.3"/>
    <row r="62" ht="14.4" customHeight="1" x14ac:dyDescent="0.3"/>
    <row r="71" ht="14.4" customHeight="1" x14ac:dyDescent="0.3"/>
    <row r="78" ht="14.4" customHeight="1" x14ac:dyDescent="0.3"/>
    <row r="85" ht="14.4" customHeight="1" x14ac:dyDescent="0.3"/>
    <row r="92" ht="14.4" customHeight="1" x14ac:dyDescent="0.3"/>
    <row r="99" ht="14.4" customHeight="1" x14ac:dyDescent="0.3"/>
    <row r="106" ht="14.4" customHeight="1" x14ac:dyDescent="0.3"/>
    <row r="113" ht="14.4" customHeight="1" x14ac:dyDescent="0.3"/>
    <row r="120" ht="14.4" customHeight="1" x14ac:dyDescent="0.3"/>
    <row r="127" ht="14.4" customHeight="1" x14ac:dyDescent="0.3"/>
    <row r="134" ht="14.4" customHeight="1" x14ac:dyDescent="0.3"/>
    <row r="141" ht="14.4" customHeight="1" x14ac:dyDescent="0.3"/>
  </sheetData>
  <mergeCells count="140">
    <mergeCell ref="J3:K4"/>
    <mergeCell ref="L3:R3"/>
    <mergeCell ref="S3:Y3"/>
    <mergeCell ref="Z3:AF3"/>
    <mergeCell ref="AG3:AM3"/>
    <mergeCell ref="AN3:AT3"/>
    <mergeCell ref="W4:Y4"/>
    <mergeCell ref="Z4:Z5"/>
    <mergeCell ref="AA4:AA5"/>
    <mergeCell ref="AB4:AB5"/>
    <mergeCell ref="AC4:AC5"/>
    <mergeCell ref="AD4:AF4"/>
    <mergeCell ref="AG4:AG5"/>
    <mergeCell ref="AH4:AH5"/>
    <mergeCell ref="AI4:AI5"/>
    <mergeCell ref="AJ4:AJ5"/>
    <mergeCell ref="AK4:AM4"/>
    <mergeCell ref="AN4:AN5"/>
    <mergeCell ref="AO4:AO5"/>
    <mergeCell ref="AP4:AP5"/>
    <mergeCell ref="AQ4:AQ5"/>
    <mergeCell ref="AR4:AT4"/>
    <mergeCell ref="CY3:DE3"/>
    <mergeCell ref="DF3:DL3"/>
    <mergeCell ref="DM3:DS3"/>
    <mergeCell ref="DT3:DZ3"/>
    <mergeCell ref="AU3:BA3"/>
    <mergeCell ref="BB3:BH3"/>
    <mergeCell ref="BI3:BO3"/>
    <mergeCell ref="BP3:BV3"/>
    <mergeCell ref="BW3:CC3"/>
    <mergeCell ref="CD3:CJ3"/>
    <mergeCell ref="FQ3:FS4"/>
    <mergeCell ref="L4:L5"/>
    <mergeCell ref="M4:M5"/>
    <mergeCell ref="N4:N5"/>
    <mergeCell ref="O4:O5"/>
    <mergeCell ref="P4:R4"/>
    <mergeCell ref="S4:S5"/>
    <mergeCell ref="T4:T5"/>
    <mergeCell ref="U4:U5"/>
    <mergeCell ref="V4:V5"/>
    <mergeCell ref="EA3:EG3"/>
    <mergeCell ref="EH3:EN3"/>
    <mergeCell ref="EO3:EU3"/>
    <mergeCell ref="EV3:FB3"/>
    <mergeCell ref="FC3:FI3"/>
    <mergeCell ref="FJ3:FP3"/>
    <mergeCell ref="CK3:CQ3"/>
    <mergeCell ref="CR3:CX3"/>
    <mergeCell ref="AU4:AU5"/>
    <mergeCell ref="AV4:AV5"/>
    <mergeCell ref="AW4:AW5"/>
    <mergeCell ref="AX4:AX5"/>
    <mergeCell ref="AY4:BA4"/>
    <mergeCell ref="BB4:BB5"/>
    <mergeCell ref="BK4:BK5"/>
    <mergeCell ref="BL4:BL5"/>
    <mergeCell ref="BM4:BO4"/>
    <mergeCell ref="BP4:BP5"/>
    <mergeCell ref="BQ4:BQ5"/>
    <mergeCell ref="BR4:BR5"/>
    <mergeCell ref="BC4:BC5"/>
    <mergeCell ref="BD4:BD5"/>
    <mergeCell ref="BE4:BE5"/>
    <mergeCell ref="BF4:BH4"/>
    <mergeCell ref="BI4:BI5"/>
    <mergeCell ref="BJ4:BJ5"/>
    <mergeCell ref="CA4:CC4"/>
    <mergeCell ref="CD4:CD5"/>
    <mergeCell ref="CE4:CE5"/>
    <mergeCell ref="CF4:CF5"/>
    <mergeCell ref="CG4:CG5"/>
    <mergeCell ref="CH4:CJ4"/>
    <mergeCell ref="BS4:BS5"/>
    <mergeCell ref="BT4:BV4"/>
    <mergeCell ref="BW4:BW5"/>
    <mergeCell ref="BX4:BX5"/>
    <mergeCell ref="BY4:BY5"/>
    <mergeCell ref="BZ4:BZ5"/>
    <mergeCell ref="CS4:CS5"/>
    <mergeCell ref="CT4:CT5"/>
    <mergeCell ref="CU4:CU5"/>
    <mergeCell ref="CV4:CX4"/>
    <mergeCell ref="CY4:CY5"/>
    <mergeCell ref="CZ4:CZ5"/>
    <mergeCell ref="CK4:CK5"/>
    <mergeCell ref="CL4:CL5"/>
    <mergeCell ref="CM4:CM5"/>
    <mergeCell ref="CN4:CN5"/>
    <mergeCell ref="CO4:CQ4"/>
    <mergeCell ref="CR4:CR5"/>
    <mergeCell ref="DI4:DI5"/>
    <mergeCell ref="DJ4:DL4"/>
    <mergeCell ref="DM4:DM5"/>
    <mergeCell ref="DN4:DN5"/>
    <mergeCell ref="DO4:DO5"/>
    <mergeCell ref="DP4:DP5"/>
    <mergeCell ref="DA4:DA5"/>
    <mergeCell ref="DB4:DB5"/>
    <mergeCell ref="DC4:DE4"/>
    <mergeCell ref="DF4:DF5"/>
    <mergeCell ref="DG4:DG5"/>
    <mergeCell ref="DH4:DH5"/>
    <mergeCell ref="EA4:EA5"/>
    <mergeCell ref="EB4:EB5"/>
    <mergeCell ref="EC4:EC5"/>
    <mergeCell ref="ED4:ED5"/>
    <mergeCell ref="EE4:EG4"/>
    <mergeCell ref="EH4:EH5"/>
    <mergeCell ref="DQ4:DS4"/>
    <mergeCell ref="DT4:DT5"/>
    <mergeCell ref="DU4:DU5"/>
    <mergeCell ref="DV4:DV5"/>
    <mergeCell ref="DW4:DW5"/>
    <mergeCell ref="DX4:DZ4"/>
    <mergeCell ref="EQ4:EQ5"/>
    <mergeCell ref="ER4:ER5"/>
    <mergeCell ref="ES4:EU4"/>
    <mergeCell ref="EV4:EV5"/>
    <mergeCell ref="EW4:EW5"/>
    <mergeCell ref="EX4:EX5"/>
    <mergeCell ref="EI4:EI5"/>
    <mergeCell ref="EJ4:EJ5"/>
    <mergeCell ref="EK4:EK5"/>
    <mergeCell ref="EL4:EN4"/>
    <mergeCell ref="EO4:EO5"/>
    <mergeCell ref="EP4:EP5"/>
    <mergeCell ref="FG4:FI4"/>
    <mergeCell ref="FJ4:FJ5"/>
    <mergeCell ref="FK4:FK5"/>
    <mergeCell ref="FL4:FL5"/>
    <mergeCell ref="FM4:FM5"/>
    <mergeCell ref="FN4:FP4"/>
    <mergeCell ref="EY4:EY5"/>
    <mergeCell ref="EZ4:FB4"/>
    <mergeCell ref="FC4:FC5"/>
    <mergeCell ref="FD4:FD5"/>
    <mergeCell ref="FE4:FE5"/>
    <mergeCell ref="FF4:FF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92FFDCD-8B39-4E5E-97A6-09262A621940}"/>
</file>

<file path=customXml/itemProps2.xml><?xml version="1.0" encoding="utf-8"?>
<ds:datastoreItem xmlns:ds="http://schemas.openxmlformats.org/officeDocument/2006/customXml" ds:itemID="{4270F8DF-B95B-4676-BF9B-24392065BAED}"/>
</file>

<file path=customXml/itemProps3.xml><?xml version="1.0" encoding="utf-8"?>
<ds:datastoreItem xmlns:ds="http://schemas.openxmlformats.org/officeDocument/2006/customXml" ds:itemID="{1BC93FDF-18F8-4FAD-A48D-AE5741A433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avance_1trim16</vt:lpstr>
      <vt:lpstr>S192</vt:lpstr>
      <vt:lpstr>avance_1trim16!Área_de_impresión</vt:lpstr>
      <vt:lpstr>avance_1trim16!Títulos_a_imprimir</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LAP5ATA</cp:lastModifiedBy>
  <cp:lastPrinted>2016-04-14T16:47:21Z</cp:lastPrinted>
  <dcterms:created xsi:type="dcterms:W3CDTF">2014-08-08T21:29:06Z</dcterms:created>
  <dcterms:modified xsi:type="dcterms:W3CDTF">2016-09-29T23:27:22Z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