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ICHELLE DELARRUE\Medios de Verificación\Cuenta pública 2018\S192\"/>
    </mc:Choice>
  </mc:AlternateContent>
  <bookViews>
    <workbookView xWindow="0" yWindow="0" windowWidth="20496" windowHeight="7656"/>
  </bookViews>
  <sheets>
    <sheet name="S192" sheetId="1" r:id="rId1"/>
    <sheet name="Tipo de Justificación" sheetId="2" r:id="rId2"/>
  </sheets>
  <definedNames>
    <definedName name="_xlnm._FilterDatabase" localSheetId="0" hidden="1">'S192'!$A$1:$U$11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4" i="1" l="1"/>
  <c r="Q4" i="1" l="1"/>
  <c r="N11" i="1"/>
  <c r="Q11" i="1" s="1"/>
  <c r="N10" i="1"/>
  <c r="Q10" i="1" s="1"/>
  <c r="N9" i="1"/>
  <c r="Q9" i="1" s="1"/>
  <c r="N8" i="1"/>
  <c r="R8" i="1" s="1"/>
  <c r="N7" i="1"/>
  <c r="N6" i="1"/>
  <c r="R6" i="1" s="1"/>
  <c r="N5" i="1"/>
  <c r="N3" i="1"/>
  <c r="Q7" i="1" l="1"/>
  <c r="R7" i="1"/>
  <c r="Q8" i="1"/>
  <c r="Q6" i="1"/>
  <c r="R11" i="1"/>
  <c r="Q3" i="1"/>
  <c r="R3" i="1"/>
  <c r="R10" i="1"/>
  <c r="Q5" i="1"/>
  <c r="R5" i="1"/>
  <c r="R9" i="1"/>
</calcChain>
</file>

<file path=xl/comments1.xml><?xml version="1.0" encoding="utf-8"?>
<comments xmlns="http://schemas.openxmlformats.org/spreadsheetml/2006/main">
  <authors>
    <author>LAP5ATA</author>
  </authors>
  <commentList>
    <comment ref="S1" authorId="0" shapeId="0">
      <text>
        <r>
          <rPr>
            <b/>
            <sz val="9"/>
            <color indexed="81"/>
            <rFont val="Tahoma"/>
            <family val="2"/>
          </rPr>
          <t>LAP5ATA:</t>
        </r>
        <r>
          <rPr>
            <sz val="9"/>
            <color indexed="81"/>
            <rFont val="Tahoma"/>
            <family val="2"/>
          </rPr>
          <t xml:space="preserve">
Ver hoja "Tipo de Justificación"</t>
        </r>
      </text>
    </comment>
  </commentList>
</comments>
</file>

<file path=xl/sharedStrings.xml><?xml version="1.0" encoding="utf-8"?>
<sst xmlns="http://schemas.openxmlformats.org/spreadsheetml/2006/main" count="141" uniqueCount="104">
  <si>
    <t>Programa presupuestario</t>
  </si>
  <si>
    <t>Nombre del Indicador</t>
  </si>
  <si>
    <t>Definición</t>
  </si>
  <si>
    <t>Metodo de cálculo</t>
  </si>
  <si>
    <t>Nivel</t>
  </si>
  <si>
    <t>Frecuencia 
de Medición</t>
  </si>
  <si>
    <t>Unidad de 
Medida</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</si>
  <si>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</si>
  <si>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</si>
  <si>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</si>
  <si>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</si>
  <si>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</si>
  <si>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</si>
  <si>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</si>
  <si>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</si>
  <si>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</si>
  <si>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</si>
  <si>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</si>
  <si>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Tipo de Justificación </t>
  </si>
  <si>
    <t>Causa</t>
  </si>
  <si>
    <t xml:space="preserve">Efecto </t>
  </si>
  <si>
    <t>S192 - Fortalecimiento sectorial de las capacidades científicas, tecnológicas y de innovación</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</si>
  <si>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</si>
  <si>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 Este indicador tiene una estrecha vinculación con el compromiso del Gobierno Federal y que se establece con toda precisión en el PND, de alcanzar para el 2018, una inversión del uno por ciento del PIB en investigación científica y tecnológica, donde las IES tienen una participación muy significativa. Está relacionado con la Estrategia 2, del objetivo 6</t>
  </si>
  <si>
    <t>El indicador es una relación expresada como porcentaje. Fórmula de cálculo: IIIES=GIDEIES/PIB x100, donde: IIIES : Índice de inversión en investigación en instituciones de educación superior GIDEIES: Gasto en investigación y desarrollo experimental ejecutado por las IES en el año de referencia. PIB: Producto Interno Bruto en el año de referencia</t>
  </si>
  <si>
    <t>Fin</t>
  </si>
  <si>
    <t>Anual</t>
  </si>
  <si>
    <t>Porcentaje</t>
  </si>
  <si>
    <t>Tasa ponderada de efectividad de satisfacción de necesidades de fortalecimiento de capacidades en CTI de los Sectores Administrativos de la Administración Pública Federal (APF)</t>
  </si>
  <si>
    <t>Este indicador mide la efectividad en la satisfacción de necesidades de fortalecimiento de capacidades en CTI de los Sectores Administrativos de la Administración Pública Federal (APF), ponderado por la tasa de éxito de proyectos que concluyen con dictamen técnico final satisfactorio.</t>
  </si>
  <si>
    <t>TPET =(NSPAT / NFt) * (PDTFST / PDTFT) *100 Donde: TPET = Tasa ponderada de efectividad de satisfacción de necesidades de fortalecimiento de capacidades en CTI de los Sectores Administrativos de la Administración Pública Federal, en el año T. NSPAT = Número de necesidades de fortalecimiento de capacidades en CTI de los Sectores Administrativos de la Administración Pública Federal satisfechas con los proyectos con dictamen técnico final satisfactorio, en el año T. NFt = Número de necesidades de fortalecimiento de capacidades en CTI de los Sectores Administrativos de la Administración Pública Federal, con proyectos aprobados por el CTA, en el año t. PDTFST = Número proyectos con dictamen técnico final satisfactorio, en el año T. PDTFT = Número de proyectos con dictamen técnico final en el año T. T = año en que se estima el indicador. t = año de aprobación de los proyectos por el CTA.</t>
  </si>
  <si>
    <t>Propósito1</t>
  </si>
  <si>
    <t>Índice de Generación de Conocimiento y Formación de Recursos Humanos</t>
  </si>
  <si>
    <t>Mide el grado en que los proyectos de Investigación Científica Básica contribuyen a la generación de conocimiento científico y a la formación de recursos humanos, considerando la temporalidad para la conclusión de los proyectos y el período de publicación de resultados.</t>
  </si>
  <si>
    <t>IGCCFRHt=Sumatoria[0.5((0.5*Lt-4) +(0.25*Ct-4) +(0.25*At-4)) +0.5((0.1*LICt-4) +(0.3*MTRt-4) +(0.6*DOCt-4))]/ N DONDE: IGCCFRHt = Índice de Generación de Conocimiento y Formación de Recursos Humanos en el año t Lt-4 = Número de Libros publicados respecto de los comprometidos a publicar, derivados de los proyectos de Investigación Científica Básica, apoyados en el año t-4. Ct-4 = Número de Capítulos de Libro publicados respecto de los comprometidos a publicar, derivados de los proyectos Investigación Científica Básica, apoyados en el año t-4. At-4 = Número de Artículos (científicos y de divulgación) publicados respecto de los comprometidos a publicar, derivados de los proyectos Investigación Científica Básica, apoyados en el año t-4. LICt-4 = Número de estudiantes graduados de Licenciatura respecto de los comprometidos a graduar, con tesis derivadas de los proyectos Investigación Científica Básica, apoyados en el año t-4. MTRt-4 = Número de estudiantes graduados de Maestría</t>
  </si>
  <si>
    <t>Propósito2</t>
  </si>
  <si>
    <t>Índice</t>
  </si>
  <si>
    <t>Porcentaje de proyectos de desarrollo tecnológico e innovación apoyados económicamente</t>
  </si>
  <si>
    <t>Mide el porcentaje de proyectos apoyados económicamente para realizar desarrollo tecnológico e innovación con respecto al total de proyectos apoyados económicamente.</t>
  </si>
  <si>
    <t>(Número de proyectos apoyados económicamente para realizar desarrollo tecnológico e innovación en el año t / Número total de proyectos apoyados económicamente en el año t)*100</t>
  </si>
  <si>
    <t>Componente1</t>
  </si>
  <si>
    <t>Porcentaje de proyectos de investigación científica básica apoyados económicamente</t>
  </si>
  <si>
    <t>Mide el porcentaje de proyectos apoyados económicamente para realizar investigación científica básica con respecto al total de proyectos apoyados económicamente.</t>
  </si>
  <si>
    <t>(Número de proyectos apoyados económicamente para realizar investigación científica básica en el año t / Número total de proyectos apoyados económicamente en el año t)*100</t>
  </si>
  <si>
    <t>Componente2</t>
  </si>
  <si>
    <t>Porcentaje de proyectos de investigación científica aplicada apoyados económicamente</t>
  </si>
  <si>
    <t>Mide el porcentaje de proyectos apoyados económicamente para realizar investigación científica aplicada con respecto al total de proyectos apoyados económicamente.</t>
  </si>
  <si>
    <t>(Número de proyectos apoyados económicamente para realizar investigación científica aplicada en el año t / Número total de proyectos apoyados económicamente en el año t)*100</t>
  </si>
  <si>
    <t>Componente 3</t>
  </si>
  <si>
    <t>Porcentaje de Informes técnicos enviados a dictaminar respecto de los recibidos</t>
  </si>
  <si>
    <t>Porcentaje de proyectos apoyados por los Fondos Sectoriales que envían a dictaminar el informe técnico en tiempo y forma.</t>
  </si>
  <si>
    <t>(Informes técnicos enviados a dictaminar en el trimestre t/ Informes técnicos recibidos para dictaminar en el trimestre t )*100</t>
  </si>
  <si>
    <t>Actividad1</t>
  </si>
  <si>
    <t>Trimestral</t>
  </si>
  <si>
    <t>Porcentaje de convocatorias de fondos sectoriales que formalizan sus proyectos en tiempo</t>
  </si>
  <si>
    <t>Porcentaje de convocatorias que formalizan el 80% de los proyectos aprobados por el CTA dentro de los 90 días naturales, partiendo de la fecha en que se publican los resultados, con respecto al total de convocatorias con proyectos aprobados por el Comité Técnico y de Administración.</t>
  </si>
  <si>
    <t>(Número de convocatorias de fondos sectoriales que formalizan al menos el 80% de sus proyectos aprobados por el CTA en un periodo menor o igual a 90 días en el año t / Total de convocatorias con proyectos aprobados por el CTA en el año t) * 100</t>
  </si>
  <si>
    <t>Actividad2</t>
  </si>
  <si>
    <t>Porcentaje de convocatorias que dictaminan sus propuestas en tiempo</t>
  </si>
  <si>
    <t>Porcentaje de convocatorias con al menos el 80% de sus propuestas dictaminadas por parte de la Comisión de Evaluación realizada dentro de los 90 días naturales posteriores al cierre de la convocatoria en el periodo t, respecto del total de convocatorias publicadas en el periodo t.</t>
  </si>
  <si>
    <t>(Número de convocatorias con al menos el 80% de propuestas dictaminadas por la Comisión de Evaluación dentro de los 90 días naturales posteriores al cierre de la convocatoria en el periodo t / Número de convocatorias publicadas en el periodo t) * 100</t>
  </si>
  <si>
    <t>Actividad3</t>
  </si>
  <si>
    <t>Porcentaje de convocatorias publicadas</t>
  </si>
  <si>
    <t>Porcentaje de las convocatorias que publican los Fondos Sectoriales en el periodo t respecto del total de convocatorias programadas para el periodo t.</t>
  </si>
  <si>
    <t>(Número de convocatorias publicadas en el periodo t / Número de convocatorias programadas para el periodo t) * 100</t>
  </si>
  <si>
    <t>Actividad4</t>
  </si>
  <si>
    <t>Tipología de las causas de incumplimiento de la meta del indicador para resultados</t>
  </si>
  <si>
    <t>Característica</t>
  </si>
  <si>
    <t>1. Programación original deficiente</t>
  </si>
  <si>
    <t>*Cuando se lleva a cabo un recorte presupuestario –debido a la disminución de los recursos asignados originalmente a los Pp correspondientes para la consecución de las metas de los indicadores-, por transferirse a otros programas y proyectos que requirieron apoyo por causas distintas a la atención de afectaciones originadas por eventos meteorológicos.
*Cuando se observa un incremento de costos por modificaciones a los parámetros macroeconómicos establecidos en los Criterios Generales de Política Económica, como inflación y tipo de cambio.
*Cuando en la programación original no se definió y/o formuló adecuadamente alguno de los elementos programáticos de los indicadores para resultados.</t>
  </si>
  <si>
    <t>2. Emergencias provocadas por accidentes y/o fenómenos naturales adversos.</t>
  </si>
  <si>
    <t>*Cuando el incumplimiento de las metas se atribuye a la disminución de los recursos presupuestarios asignados originalmente de los Pp, para transferirse a otro(s) programa(s) o proyecto(s) que requirieron apoyo por causas relacionadas con la atención de eventos meteorológicos o accidentes. Dicha transferencia puede ser adicional a los recursos del Fondo de Desastres Naturales. 
*Cuando el incumplimiento de las metas se debe a la presencia de fenómenos naturales, como lluvias, huracanes, ciclones, sequias, sismos, nevadas, entre otros, aun cuando no se haya presentado una disminución de recursos presupuestarios en el Pp correspondiente.
*Cuando el incumplimiento de las metas en la producción de bienes o generación de servicios se debe a que sucedieron accidentes que afectaron la estructura y/o equipo de operación como consecuencia de problemas distintos a su falta de mantenimiento regular, aun cuando no se haya presentado una disminución de recursos presupuestarios en el Pp correspondiente.</t>
  </si>
  <si>
    <t>3. Menos demanda de bienes y servicios.</t>
  </si>
  <si>
    <t>*Cuando del incumplimiento de las metas se originó por una menos demanda de bienes y servicios por parte de los usuarios y no de la decisión de alguna instancia gubernamental.</t>
  </si>
  <si>
    <t>4. Retrasos en los trámites para el ejercicio presupuestario por parte de la Unidad Responsable (UR).</t>
  </si>
  <si>
    <t>*Cuando el incumplimiento de las metas se debe a la inoportuna y/o insuficiente realización de trámites por parte de la Unidad Responsable ejecutora de la Meta.</t>
  </si>
  <si>
    <t>5. Incumplimiento o retraso en los trámites para el ejercicio presupuestario por parte de instancias gubernamentales diferentes a la UR.</t>
  </si>
  <si>
    <t xml:space="preserve">*Cuando el incumplimiento de las metas se debe a la inoportuna y/o insuficiente realización de trámites por parte de instancias gubernamentales de los órdenes Federal y/o local distintas unidades responsables ejecutoras de las metas. </t>
  </si>
  <si>
    <t>6. Incumplimiento o informidades de proveedores y contratistas, así como por oposición de grupos sociales.</t>
  </si>
  <si>
    <t>*Cuando el incumplimiento de las metas no depende de la decisión de la UR, sino del incumplimiento de los proveedores sociales para la realización de los programas y proyectos.</t>
  </si>
  <si>
    <t>7. Modificación de atribuciones institucionales disposiciones normativas.</t>
  </si>
  <si>
    <t>*Cuando ocurre una reestructuración programática derivada de modificaciones de atribuciones institucionales y/o la desincorporación o extinción de la UR que afectan el cumplimiento de las metas.</t>
  </si>
  <si>
    <t>8. Incumplimiento por situaciones normativas extrapresupuestarias ajenas a la UR de la meta.</t>
  </si>
  <si>
    <t>*Cuando el incumplimiento de la meta se asocia a factores externos a la UR ejecutora de la meta, como son: retrasos en la autorización y publicación de disposiciones normativas, y por procesos de judiciales.</t>
  </si>
  <si>
    <t>9. Otras causas que por su naturaleza no es posible agrupar.</t>
  </si>
  <si>
    <t>*Cuando se presente una combinación de los factores señalados en los numerales 1 a 8, o causas distintas que no es posible agrupar.</t>
  </si>
  <si>
    <t>10. Otras explicaciones a las variaciones.</t>
  </si>
  <si>
    <t>*Cuando se trate de resultados por encima del 100% del cumplimiento.</t>
  </si>
  <si>
    <t>Fue superada la meta proyectada a través de sus componentes</t>
  </si>
  <si>
    <t>La meta alcanzada difiere de la meta erróneamente proyectada</t>
  </si>
  <si>
    <t>La meta alcanzada supera a la proyectada</t>
  </si>
  <si>
    <t>La meta alcanzada difiere de la proyectada</t>
  </si>
  <si>
    <t>La recepción y envío a dictamen de los informes técnicos fue menor de lo proyectado</t>
  </si>
  <si>
    <t>La meta alcanzada está por debajo de la pronosticada</t>
  </si>
  <si>
    <t>El aumento de Convocatorias programadas y publicadas corresponde con la republicación de una convocatoria anterior al año fiscal 2018. Otros Fondos realizaron distintos convenios con sus partes Internacionales para la celebración de nuevas Convocatorias. Asimismo, varios Comités Técnicos y de Administración autorizaron la publicación de Convocatorias adicionales en el último trimestre del año 2018.</t>
  </si>
  <si>
    <t>La meta fue superada conforme a lo planeado</t>
  </si>
  <si>
    <t>El cambio de administración dificultó el nombramiento oportuno de varios Secretarios Técnicos o la publicación de resultados. Por lo cual, los proyectos de distintas convocatorias todavía siguen en proceso de formalización. El aumento del denominador corresponde a la realización de nuevos convenios con distintas contrapartes para la publicación de nuevas convocatorias durante el año 2018.</t>
  </si>
  <si>
    <t>Se recibieron y evaluaron más informes técnicos finales durante el año fiscal conforme a lo proyectado. El dictamen positivo de dichos informes también elevó el valor de uno de sus componentes. Lo anterior permitió superar la meta proyectada</t>
  </si>
  <si>
    <t>Nuevos proyectos de Desarrollo Tecnológico e Innovación fueron autorizados y formalizados durante el año fiscal respecto a lo previsto.</t>
  </si>
  <si>
    <t>El cambio de administración y problemas con el sistema FOSEC- MIIC retrasaron la formalización de nuevos proyectos de Investigación Científica Básica. Lo anterior ocasionó que varios proyectos aún no hayan recibido el depósito de su primera ministración.</t>
  </si>
  <si>
    <t>Se apoyaron proyectos de Investigación Científica Aplicada que tenían cierto retraso en su formalización y, por ende, en su ministración en periodos anteriores a 2018. También fueron formalizados nuevos proyectos más de lo proyectado.</t>
  </si>
  <si>
    <t xml:space="preserve">No fue recibido un número determinado de informes técnicos planeados en el año fiscal 2018 debido a que varios sujetos de apoyo solicitaron prórroga para la entrega de los mismos. Varios informes técnicos tampoco fueron enviados a evaluar dado que su recepción ocurrió durante las últimas semanas de diciembre; periodo en el cual los evaluadores estaban en periodo vacacional. En consecuencia, su respectiva evaluación sucederá en el año 2019. </t>
  </si>
  <si>
    <t>El aumento del denominador corresponde con la publicación de nuevas Convocatorias debido a nuevos convenios entre el Consejo con sus partes Internacionales o la autorización de publicación a finales del año 2018. Por otra parte, el cambio de administración retrasó el envío de dictámenes por parte de los evaluadores del RCEA. 
Finalmente, el sistema del MIIC para la evaluación de las propuestas tuvo dificultades técnicas que derivaron en retrasos.</t>
  </si>
  <si>
    <t>La meta ajustada se estimó con base en un valor que no corresponde con el real. Esto ocasionó que el método de cálculo utilizado no fuese el correcto.
Asimismo, se estimó un mayor número de informes técnicos finales; situación que no sucedió.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</si>
</sst>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8" x14ac:knownFonts="1">
    <font>
      <sz val="11"/>
      <color theme="1"/>
      <name val="Calibri"/>
      <family val="2"/>
      <scheme val="minor"/>
    </font>
    <font>
      <sz val="11"/>
      <color theme="1"/>
      <name val="Calibri"/>
      <family val="2"/>
      <scheme val="minor"/>
    </font>
    <font>
      <b/>
      <sz val="10"/>
      <color theme="0"/>
      <name val="Arial"/>
      <family val="2"/>
    </font>
    <font>
      <b/>
      <sz val="9"/>
      <color indexed="81"/>
      <name val="Tahoma"/>
      <family val="2"/>
    </font>
    <font>
      <sz val="9"/>
      <color indexed="81"/>
      <name val="Tahoma"/>
      <family val="2"/>
    </font>
    <font>
      <b/>
      <sz val="11"/>
      <color theme="0"/>
      <name val="Calibri"/>
      <family val="2"/>
      <scheme val="minor"/>
    </font>
    <font>
      <sz val="11"/>
      <color rgb="FF000000"/>
      <name val="Calibri"/>
      <family val="2"/>
    </font>
    <font>
      <sz val="11"/>
      <color theme="1"/>
      <name val="Calibri"/>
      <family val="2"/>
    </font>
  </fonts>
  <fills count="5">
    <fill>
      <patternFill patternType="none"/>
    </fill>
    <fill>
      <patternFill patternType="gray125"/>
    </fill>
    <fill>
      <patternFill patternType="solid">
        <fgColor rgb="FF002060"/>
        <bgColor indexed="64"/>
      </patternFill>
    </fill>
    <fill>
      <patternFill patternType="solid">
        <fgColor theme="0" tint="-0.499984740745262"/>
        <bgColor indexed="64"/>
      </patternFill>
    </fill>
    <fill>
      <patternFill patternType="solid">
        <fgColor theme="1"/>
        <bgColor theme="1"/>
      </patternFill>
    </fill>
  </fills>
  <borders count="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theme="1"/>
      </left>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9">
    <xf numFmtId="0" fontId="0" fillId="0" borderId="0" xfId="0"/>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3" fontId="2" fillId="2" borderId="2" xfId="0" applyNumberFormat="1" applyFont="1" applyFill="1" applyBorder="1" applyAlignment="1" applyProtection="1">
      <alignment horizontal="center" vertical="center" wrapText="1"/>
    </xf>
    <xf numFmtId="43" fontId="0" fillId="0" borderId="3" xfId="1" applyFont="1" applyFill="1" applyBorder="1" applyAlignment="1">
      <alignment horizontal="center" vertical="top" wrapText="1"/>
    </xf>
    <xf numFmtId="0" fontId="0" fillId="3" borderId="3" xfId="0" applyFill="1" applyBorder="1" applyAlignment="1">
      <alignment horizontal="left" vertical="top" wrapText="1"/>
    </xf>
    <xf numFmtId="0" fontId="0" fillId="3" borderId="3" xfId="0" applyFill="1" applyBorder="1" applyAlignment="1">
      <alignment horizontal="center" vertical="top" wrapText="1"/>
    </xf>
    <xf numFmtId="0" fontId="0" fillId="0" borderId="3" xfId="0" applyBorder="1"/>
    <xf numFmtId="0" fontId="0" fillId="0" borderId="0" xfId="0" applyAlignment="1">
      <alignment horizontal="center" vertical="center"/>
    </xf>
    <xf numFmtId="0" fontId="0" fillId="0" borderId="0" xfId="0" applyAlignment="1">
      <alignment vertical="center" wrapText="1"/>
    </xf>
    <xf numFmtId="0" fontId="0" fillId="0" borderId="0" xfId="0" applyAlignment="1">
      <alignment wrapText="1"/>
    </xf>
    <xf numFmtId="0" fontId="0" fillId="0" borderId="3" xfId="0" applyBorder="1" applyAlignment="1">
      <alignment wrapText="1"/>
    </xf>
    <xf numFmtId="9" fontId="0" fillId="0" borderId="3" xfId="2" applyFont="1" applyBorder="1"/>
    <xf numFmtId="0" fontId="5" fillId="4" borderId="4" xfId="0" applyFont="1" applyFill="1" applyBorder="1" applyAlignment="1">
      <alignment horizontal="center" vertical="center"/>
    </xf>
    <xf numFmtId="0" fontId="5" fillId="4" borderId="0" xfId="0" applyFont="1" applyFill="1" applyBorder="1" applyAlignment="1">
      <alignment horizontal="center" vertical="center"/>
    </xf>
    <xf numFmtId="43" fontId="0" fillId="0" borderId="3" xfId="1" applyFont="1" applyFill="1" applyBorder="1" applyAlignment="1">
      <alignment horizontal="left" vertical="top" wrapText="1"/>
    </xf>
    <xf numFmtId="0" fontId="0" fillId="0" borderId="3" xfId="1" applyNumberFormat="1" applyFont="1" applyFill="1" applyBorder="1" applyAlignment="1">
      <alignment horizontal="left" vertical="top" wrapText="1"/>
    </xf>
    <xf numFmtId="0" fontId="0" fillId="0" borderId="3" xfId="0" applyFill="1" applyBorder="1"/>
    <xf numFmtId="0" fontId="6" fillId="0" borderId="3" xfId="2" applyNumberFormat="1" applyFont="1" applyFill="1" applyBorder="1" applyAlignment="1">
      <alignment horizontal="center" vertical="center"/>
    </xf>
    <xf numFmtId="10" fontId="0" fillId="0" borderId="3" xfId="2" applyNumberFormat="1" applyFont="1" applyFill="1" applyBorder="1"/>
    <xf numFmtId="0" fontId="0" fillId="0" borderId="3" xfId="0" applyFill="1" applyBorder="1" applyAlignment="1">
      <alignment wrapText="1"/>
    </xf>
    <xf numFmtId="0" fontId="0" fillId="0" borderId="0" xfId="0" applyFill="1"/>
    <xf numFmtId="2" fontId="6" fillId="0" borderId="3" xfId="0" applyNumberFormat="1" applyFont="1" applyFill="1" applyBorder="1" applyAlignment="1" applyProtection="1">
      <alignment horizontal="center" vertical="center"/>
      <protection locked="0"/>
    </xf>
    <xf numFmtId="0" fontId="7" fillId="0" borderId="3" xfId="0" applyFont="1" applyFill="1" applyBorder="1" applyAlignment="1" applyProtection="1">
      <alignment horizontal="center" vertical="center" wrapText="1"/>
      <protection locked="0"/>
    </xf>
    <xf numFmtId="3" fontId="0" fillId="0" borderId="3" xfId="0" applyNumberFormat="1" applyFill="1" applyBorder="1"/>
    <xf numFmtId="2" fontId="6" fillId="0" borderId="3"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0" fillId="0" borderId="3" xfId="1"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xf>
  </cellXfs>
  <cellStyles count="3">
    <cellStyle name="Millares" xfId="1" builtinId="3"/>
    <cellStyle name="Normal" xfId="0" builtinId="0"/>
    <cellStyle name="Porcentaje" xfId="2" builtinId="5"/>
  </cellStyles>
  <dxfs count="4">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a1" displayName="Tabla1" ref="A2:B12" totalsRowShown="0" headerRowDxfId="3" dataDxfId="2">
  <tableColumns count="2">
    <tableColumn id="1" name="Causa" dataDxfId="1"/>
    <tableColumn id="2" name="Característica" dataDxfId="0"/>
  </tableColumns>
  <tableStyleInfo name="TableStyleMedium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1"/>
  <sheetViews>
    <sheetView tabSelected="1" topLeftCell="L1" zoomScale="80" zoomScaleNormal="80" workbookViewId="0">
      <pane ySplit="1" topLeftCell="A8" activePane="bottomLeft" state="frozen"/>
      <selection pane="bottomLeft" activeCell="V1" sqref="V1:V1048576"/>
    </sheetView>
  </sheetViews>
  <sheetFormatPr baseColWidth="10" defaultRowHeight="14.4" x14ac:dyDescent="0.3"/>
  <cols>
    <col min="1" max="1" width="15.6640625" customWidth="1"/>
    <col min="2" max="2" width="31.5546875" customWidth="1"/>
    <col min="3" max="3" width="34.5546875" customWidth="1"/>
    <col min="4" max="4" width="39.109375" customWidth="1"/>
    <col min="5" max="5" width="16.6640625" customWidth="1"/>
    <col min="6" max="8" width="11.5546875" customWidth="1"/>
    <col min="9" max="9" width="14.109375" customWidth="1"/>
    <col min="10" max="10" width="14.44140625" customWidth="1"/>
    <col min="12" max="13" width="13.6640625" customWidth="1"/>
    <col min="17" max="17" width="15.109375" customWidth="1"/>
    <col min="18" max="18" width="14.6640625" customWidth="1"/>
    <col min="19" max="19" width="18.6640625" customWidth="1"/>
  </cols>
  <sheetData>
    <row r="1" spans="1:21" ht="66" x14ac:dyDescent="0.3">
      <c r="A1" s="1" t="s">
        <v>0</v>
      </c>
      <c r="B1" s="2" t="s">
        <v>1</v>
      </c>
      <c r="C1" s="2" t="s">
        <v>2</v>
      </c>
      <c r="D1" s="2" t="s">
        <v>3</v>
      </c>
      <c r="E1" s="2" t="s">
        <v>4</v>
      </c>
      <c r="F1" s="2" t="s">
        <v>5</v>
      </c>
      <c r="G1" s="2" t="s">
        <v>6</v>
      </c>
      <c r="H1" s="2" t="s">
        <v>7</v>
      </c>
      <c r="I1" s="3" t="s">
        <v>8</v>
      </c>
      <c r="J1" s="3" t="s">
        <v>9</v>
      </c>
      <c r="K1" s="2" t="s">
        <v>10</v>
      </c>
      <c r="L1" s="3" t="s">
        <v>11</v>
      </c>
      <c r="M1" s="3" t="s">
        <v>12</v>
      </c>
      <c r="N1" s="2" t="s">
        <v>13</v>
      </c>
      <c r="O1" s="2" t="s">
        <v>14</v>
      </c>
      <c r="P1" s="2" t="s">
        <v>15</v>
      </c>
      <c r="Q1" s="2" t="s">
        <v>16</v>
      </c>
      <c r="R1" s="2" t="s">
        <v>17</v>
      </c>
      <c r="S1" s="2" t="s">
        <v>18</v>
      </c>
      <c r="T1" s="2" t="s">
        <v>19</v>
      </c>
      <c r="U1" s="2" t="s">
        <v>20</v>
      </c>
    </row>
    <row r="2" spans="1:21" ht="84" customHeight="1" x14ac:dyDescent="0.3">
      <c r="A2" s="4" t="s">
        <v>21</v>
      </c>
      <c r="B2" s="5" t="s">
        <v>22</v>
      </c>
      <c r="C2" s="5" t="s">
        <v>23</v>
      </c>
      <c r="D2" s="5" t="s">
        <v>24</v>
      </c>
      <c r="E2" s="6" t="s">
        <v>25</v>
      </c>
      <c r="F2" s="5" t="s">
        <v>26</v>
      </c>
      <c r="G2" s="5" t="s">
        <v>27</v>
      </c>
      <c r="H2" s="7"/>
      <c r="I2" s="7"/>
      <c r="J2" s="7"/>
      <c r="K2" s="7"/>
      <c r="L2" s="7"/>
      <c r="M2" s="7"/>
      <c r="N2" s="7"/>
      <c r="O2" s="7"/>
      <c r="P2" s="7"/>
      <c r="Q2" s="12"/>
      <c r="R2" s="7"/>
      <c r="S2" s="11"/>
      <c r="T2" s="11"/>
      <c r="U2" s="11"/>
    </row>
    <row r="3" spans="1:21" s="21" customFormat="1" ht="96.75" customHeight="1" x14ac:dyDescent="0.3">
      <c r="A3" s="4" t="s">
        <v>21</v>
      </c>
      <c r="B3" s="15" t="s">
        <v>28</v>
      </c>
      <c r="C3" s="16" t="s">
        <v>29</v>
      </c>
      <c r="D3" s="16" t="s">
        <v>30</v>
      </c>
      <c r="E3" s="4" t="s">
        <v>31</v>
      </c>
      <c r="F3" s="15" t="s">
        <v>26</v>
      </c>
      <c r="G3" s="15" t="s">
        <v>27</v>
      </c>
      <c r="H3" s="17">
        <v>7.55</v>
      </c>
      <c r="I3" s="17"/>
      <c r="J3" s="17"/>
      <c r="K3" s="17">
        <v>76.66</v>
      </c>
      <c r="L3" s="17"/>
      <c r="M3" s="17"/>
      <c r="N3" s="18">
        <f>(79.2354183658531%*100)</f>
        <v>79.235418365853107</v>
      </c>
      <c r="O3" s="17"/>
      <c r="P3" s="17"/>
      <c r="Q3" s="19">
        <f>N3/H3</f>
        <v>10.494757399450743</v>
      </c>
      <c r="R3" s="19">
        <f>N3/K3</f>
        <v>1.0335953348011102</v>
      </c>
      <c r="S3" s="20" t="s">
        <v>86</v>
      </c>
      <c r="T3" s="20" t="s">
        <v>97</v>
      </c>
      <c r="U3" s="20" t="s">
        <v>88</v>
      </c>
    </row>
    <row r="4" spans="1:21" s="21" customFormat="1" ht="96.75" customHeight="1" x14ac:dyDescent="0.3">
      <c r="A4" s="4" t="s">
        <v>21</v>
      </c>
      <c r="B4" s="16" t="s">
        <v>32</v>
      </c>
      <c r="C4" s="16" t="s">
        <v>33</v>
      </c>
      <c r="D4" s="16" t="s">
        <v>34</v>
      </c>
      <c r="E4" s="4" t="s">
        <v>35</v>
      </c>
      <c r="F4" s="16" t="s">
        <v>26</v>
      </c>
      <c r="G4" s="16" t="s">
        <v>36</v>
      </c>
      <c r="H4" s="17">
        <v>0.39</v>
      </c>
      <c r="I4" s="17"/>
      <c r="J4" s="17"/>
      <c r="K4" s="17">
        <v>2.15</v>
      </c>
      <c r="L4" s="17"/>
      <c r="M4" s="17"/>
      <c r="N4" s="22">
        <v>0.54736399999999996</v>
      </c>
      <c r="O4" s="17"/>
      <c r="P4" s="17"/>
      <c r="Q4" s="19">
        <f t="shared" ref="Q4:Q11" si="0">N4/H4</f>
        <v>1.4034974358974357</v>
      </c>
      <c r="R4" s="19">
        <f>N4/K4</f>
        <v>0.25458790697674416</v>
      </c>
      <c r="S4" s="20" t="s">
        <v>84</v>
      </c>
      <c r="T4" s="23" t="s">
        <v>103</v>
      </c>
      <c r="U4" s="23" t="s">
        <v>89</v>
      </c>
    </row>
    <row r="5" spans="1:21" s="21" customFormat="1" ht="96.75" customHeight="1" x14ac:dyDescent="0.3">
      <c r="A5" s="4" t="s">
        <v>21</v>
      </c>
      <c r="B5" s="16" t="s">
        <v>37</v>
      </c>
      <c r="C5" s="16" t="s">
        <v>38</v>
      </c>
      <c r="D5" s="16" t="s">
        <v>39</v>
      </c>
      <c r="E5" s="4" t="s">
        <v>40</v>
      </c>
      <c r="F5" s="16" t="s">
        <v>26</v>
      </c>
      <c r="G5" s="16" t="s">
        <v>27</v>
      </c>
      <c r="H5" s="17">
        <v>29.79</v>
      </c>
      <c r="I5" s="17">
        <v>317</v>
      </c>
      <c r="J5" s="24">
        <v>1064</v>
      </c>
      <c r="K5" s="17">
        <v>11.33</v>
      </c>
      <c r="L5" s="17">
        <v>368</v>
      </c>
      <c r="M5" s="24">
        <v>3247</v>
      </c>
      <c r="N5" s="25">
        <f>0.117467115325788*100</f>
        <v>11.7467115325788</v>
      </c>
      <c r="O5" s="26">
        <v>384</v>
      </c>
      <c r="P5" s="26">
        <v>3269</v>
      </c>
      <c r="Q5" s="19">
        <f>N5/H5</f>
        <v>0.39431727198988925</v>
      </c>
      <c r="R5" s="19">
        <f>N5/K5</f>
        <v>1.0367794821340512</v>
      </c>
      <c r="S5" s="20" t="s">
        <v>86</v>
      </c>
      <c r="T5" s="20" t="s">
        <v>98</v>
      </c>
      <c r="U5" s="20" t="s">
        <v>90</v>
      </c>
    </row>
    <row r="6" spans="1:21" s="21" customFormat="1" ht="96.75" customHeight="1" x14ac:dyDescent="0.3">
      <c r="A6" s="4" t="s">
        <v>21</v>
      </c>
      <c r="B6" s="16" t="s">
        <v>41</v>
      </c>
      <c r="C6" s="16" t="s">
        <v>42</v>
      </c>
      <c r="D6" s="16" t="s">
        <v>43</v>
      </c>
      <c r="E6" s="4" t="s">
        <v>44</v>
      </c>
      <c r="F6" s="16" t="s">
        <v>26</v>
      </c>
      <c r="G6" s="16" t="s">
        <v>27</v>
      </c>
      <c r="H6" s="17">
        <v>51.32</v>
      </c>
      <c r="I6" s="17">
        <v>546</v>
      </c>
      <c r="J6" s="24">
        <v>1064</v>
      </c>
      <c r="K6" s="17">
        <v>70.680000000000007</v>
      </c>
      <c r="L6" s="24">
        <v>2295</v>
      </c>
      <c r="M6" s="24">
        <v>3247</v>
      </c>
      <c r="N6" s="25">
        <f>100*0.693790149892934</f>
        <v>69.379014989293395</v>
      </c>
      <c r="O6" s="26">
        <v>2268</v>
      </c>
      <c r="P6" s="26">
        <v>3269</v>
      </c>
      <c r="Q6" s="19">
        <f t="shared" si="0"/>
        <v>1.3518903934001052</v>
      </c>
      <c r="R6" s="19">
        <f t="shared" ref="R6:R11" si="1">N6/K6</f>
        <v>0.98159330771496023</v>
      </c>
      <c r="S6" s="20" t="s">
        <v>84</v>
      </c>
      <c r="T6" s="20" t="s">
        <v>99</v>
      </c>
      <c r="U6" s="20" t="s">
        <v>91</v>
      </c>
    </row>
    <row r="7" spans="1:21" s="21" customFormat="1" ht="96.75" customHeight="1" x14ac:dyDescent="0.3">
      <c r="A7" s="4" t="s">
        <v>21</v>
      </c>
      <c r="B7" s="16" t="s">
        <v>45</v>
      </c>
      <c r="C7" s="16" t="s">
        <v>46</v>
      </c>
      <c r="D7" s="16" t="s">
        <v>47</v>
      </c>
      <c r="E7" s="4" t="s">
        <v>48</v>
      </c>
      <c r="F7" s="16" t="s">
        <v>26</v>
      </c>
      <c r="G7" s="16" t="s">
        <v>27</v>
      </c>
      <c r="H7" s="17">
        <v>18.8</v>
      </c>
      <c r="I7" s="17">
        <v>200</v>
      </c>
      <c r="J7" s="24">
        <v>1064</v>
      </c>
      <c r="K7" s="17">
        <v>17.149999999999999</v>
      </c>
      <c r="L7" s="17">
        <v>557</v>
      </c>
      <c r="M7" s="24">
        <v>3247</v>
      </c>
      <c r="N7" s="25">
        <f>100*0.178647904557969</f>
        <v>17.8647904557969</v>
      </c>
      <c r="O7" s="26">
        <v>584</v>
      </c>
      <c r="P7" s="26">
        <v>3269</v>
      </c>
      <c r="Q7" s="19">
        <f t="shared" si="0"/>
        <v>0.9502548114785585</v>
      </c>
      <c r="R7" s="19">
        <f t="shared" si="1"/>
        <v>1.0416787437782449</v>
      </c>
      <c r="S7" s="20" t="s">
        <v>86</v>
      </c>
      <c r="T7" s="20" t="s">
        <v>100</v>
      </c>
      <c r="U7" s="20" t="s">
        <v>90</v>
      </c>
    </row>
    <row r="8" spans="1:21" s="21" customFormat="1" ht="96.75" customHeight="1" x14ac:dyDescent="0.3">
      <c r="A8" s="4" t="s">
        <v>21</v>
      </c>
      <c r="B8" s="16" t="s">
        <v>49</v>
      </c>
      <c r="C8" s="16" t="s">
        <v>50</v>
      </c>
      <c r="D8" s="16" t="s">
        <v>51</v>
      </c>
      <c r="E8" s="4" t="s">
        <v>52</v>
      </c>
      <c r="F8" s="16" t="s">
        <v>53</v>
      </c>
      <c r="G8" s="27" t="s">
        <v>27</v>
      </c>
      <c r="H8" s="17">
        <v>75.94</v>
      </c>
      <c r="I8" s="17">
        <v>745</v>
      </c>
      <c r="J8" s="17">
        <v>981</v>
      </c>
      <c r="K8" s="17">
        <v>100.34</v>
      </c>
      <c r="L8" s="24">
        <v>1180</v>
      </c>
      <c r="M8" s="24">
        <v>1176</v>
      </c>
      <c r="N8" s="25">
        <f>100*0.982578397212544</f>
        <v>98.257839721254399</v>
      </c>
      <c r="O8" s="26">
        <v>1128</v>
      </c>
      <c r="P8" s="26">
        <v>1148</v>
      </c>
      <c r="Q8" s="19">
        <f t="shared" si="0"/>
        <v>1.293887802492157</v>
      </c>
      <c r="R8" s="19">
        <f t="shared" si="1"/>
        <v>0.97924895077989227</v>
      </c>
      <c r="S8" s="20" t="s">
        <v>84</v>
      </c>
      <c r="T8" s="20" t="s">
        <v>101</v>
      </c>
      <c r="U8" s="20" t="s">
        <v>92</v>
      </c>
    </row>
    <row r="9" spans="1:21" s="21" customFormat="1" ht="96.75" customHeight="1" x14ac:dyDescent="0.3">
      <c r="A9" s="4" t="s">
        <v>21</v>
      </c>
      <c r="B9" s="16" t="s">
        <v>54</v>
      </c>
      <c r="C9" s="16" t="s">
        <v>55</v>
      </c>
      <c r="D9" s="16" t="s">
        <v>56</v>
      </c>
      <c r="E9" s="4" t="s">
        <v>57</v>
      </c>
      <c r="F9" s="16" t="s">
        <v>26</v>
      </c>
      <c r="G9" s="16" t="s">
        <v>27</v>
      </c>
      <c r="H9" s="17">
        <v>27.27</v>
      </c>
      <c r="I9" s="17">
        <v>6</v>
      </c>
      <c r="J9" s="17">
        <v>22</v>
      </c>
      <c r="K9" s="17">
        <v>77.78</v>
      </c>
      <c r="L9" s="17">
        <v>21</v>
      </c>
      <c r="M9" s="17">
        <v>27</v>
      </c>
      <c r="N9" s="28">
        <f>100*0.125</f>
        <v>12.5</v>
      </c>
      <c r="O9" s="26">
        <v>3</v>
      </c>
      <c r="P9" s="26">
        <v>24</v>
      </c>
      <c r="Q9" s="19">
        <f t="shared" si="0"/>
        <v>0.45837917125045841</v>
      </c>
      <c r="R9" s="19">
        <f t="shared" si="1"/>
        <v>0.1607096940087426</v>
      </c>
      <c r="S9" s="20" t="s">
        <v>84</v>
      </c>
      <c r="T9" s="20" t="s">
        <v>96</v>
      </c>
      <c r="U9" s="20" t="s">
        <v>93</v>
      </c>
    </row>
    <row r="10" spans="1:21" s="21" customFormat="1" ht="96.75" customHeight="1" x14ac:dyDescent="0.3">
      <c r="A10" s="4" t="s">
        <v>21</v>
      </c>
      <c r="B10" s="16" t="s">
        <v>58</v>
      </c>
      <c r="C10" s="16" t="s">
        <v>59</v>
      </c>
      <c r="D10" s="16" t="s">
        <v>60</v>
      </c>
      <c r="E10" s="4" t="s">
        <v>61</v>
      </c>
      <c r="F10" s="16" t="s">
        <v>26</v>
      </c>
      <c r="G10" s="16" t="s">
        <v>27</v>
      </c>
      <c r="H10" s="17">
        <v>63.64</v>
      </c>
      <c r="I10" s="17">
        <v>14</v>
      </c>
      <c r="J10" s="17">
        <v>22</v>
      </c>
      <c r="K10" s="17">
        <v>76.67</v>
      </c>
      <c r="L10" s="17">
        <v>23</v>
      </c>
      <c r="M10" s="17">
        <v>30</v>
      </c>
      <c r="N10" s="25">
        <f>100*0.636363636363636</f>
        <v>63.636363636363605</v>
      </c>
      <c r="O10" s="26">
        <v>21</v>
      </c>
      <c r="P10" s="26">
        <v>33</v>
      </c>
      <c r="Q10" s="19">
        <f t="shared" si="0"/>
        <v>0.9999428604079762</v>
      </c>
      <c r="R10" s="19">
        <f t="shared" si="1"/>
        <v>0.83000343858567371</v>
      </c>
      <c r="S10" s="20" t="s">
        <v>84</v>
      </c>
      <c r="T10" s="20" t="s">
        <v>102</v>
      </c>
      <c r="U10" s="20" t="s">
        <v>93</v>
      </c>
    </row>
    <row r="11" spans="1:21" s="21" customFormat="1" ht="96.75" customHeight="1" x14ac:dyDescent="0.3">
      <c r="A11" s="4" t="s">
        <v>21</v>
      </c>
      <c r="B11" s="16" t="s">
        <v>62</v>
      </c>
      <c r="C11" s="16" t="s">
        <v>63</v>
      </c>
      <c r="D11" s="16" t="s">
        <v>64</v>
      </c>
      <c r="E11" s="4" t="s">
        <v>65</v>
      </c>
      <c r="F11" s="16" t="s">
        <v>26</v>
      </c>
      <c r="G11" s="16" t="s">
        <v>27</v>
      </c>
      <c r="H11" s="17">
        <v>100</v>
      </c>
      <c r="I11" s="17">
        <v>22</v>
      </c>
      <c r="J11" s="17">
        <v>22</v>
      </c>
      <c r="K11" s="17">
        <v>100</v>
      </c>
      <c r="L11" s="17">
        <v>30</v>
      </c>
      <c r="M11" s="17">
        <v>30</v>
      </c>
      <c r="N11" s="28">
        <f>100*1.03125</f>
        <v>103.125</v>
      </c>
      <c r="O11" s="26">
        <v>33</v>
      </c>
      <c r="P11" s="26">
        <v>32</v>
      </c>
      <c r="Q11" s="19">
        <f t="shared" si="0"/>
        <v>1.03125</v>
      </c>
      <c r="R11" s="19">
        <f t="shared" si="1"/>
        <v>1.03125</v>
      </c>
      <c r="S11" s="20" t="s">
        <v>86</v>
      </c>
      <c r="T11" s="20" t="s">
        <v>94</v>
      </c>
      <c r="U11" s="20" t="s">
        <v>95</v>
      </c>
    </row>
  </sheetData>
  <autoFilter ref="A1:U11"/>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'Tipo de Justificación'!$A$3:$A$12</xm:f>
          </x14:formula1>
          <xm:sqref>S2:S11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opLeftCell="A7" workbookViewId="0">
      <selection activeCell="A18" sqref="A18"/>
    </sheetView>
  </sheetViews>
  <sheetFormatPr baseColWidth="10" defaultRowHeight="14.4" x14ac:dyDescent="0.3"/>
  <cols>
    <col min="1" max="1" width="34.33203125" customWidth="1"/>
    <col min="2" max="2" width="82.6640625" customWidth="1"/>
  </cols>
  <sheetData>
    <row r="1" spans="1:2" x14ac:dyDescent="0.3">
      <c r="A1" s="13" t="s">
        <v>66</v>
      </c>
      <c r="B1" s="14"/>
    </row>
    <row r="2" spans="1:2" x14ac:dyDescent="0.3">
      <c r="A2" s="8" t="s">
        <v>19</v>
      </c>
      <c r="B2" s="8" t="s">
        <v>67</v>
      </c>
    </row>
    <row r="3" spans="1:2" ht="129.6" x14ac:dyDescent="0.3">
      <c r="A3" s="9" t="s">
        <v>68</v>
      </c>
      <c r="B3" s="10" t="s">
        <v>69</v>
      </c>
    </row>
    <row r="4" spans="1:2" ht="172.8" x14ac:dyDescent="0.3">
      <c r="A4" s="9" t="s">
        <v>70</v>
      </c>
      <c r="B4" s="10" t="s">
        <v>71</v>
      </c>
    </row>
    <row r="5" spans="1:2" ht="28.8" x14ac:dyDescent="0.3">
      <c r="A5" s="9" t="s">
        <v>72</v>
      </c>
      <c r="B5" s="10" t="s">
        <v>73</v>
      </c>
    </row>
    <row r="6" spans="1:2" ht="43.2" x14ac:dyDescent="0.3">
      <c r="A6" s="9" t="s">
        <v>74</v>
      </c>
      <c r="B6" s="9" t="s">
        <v>75</v>
      </c>
    </row>
    <row r="7" spans="1:2" ht="57.6" x14ac:dyDescent="0.3">
      <c r="A7" s="9" t="s">
        <v>76</v>
      </c>
      <c r="B7" s="9" t="s">
        <v>77</v>
      </c>
    </row>
    <row r="8" spans="1:2" ht="43.2" x14ac:dyDescent="0.3">
      <c r="A8" s="9" t="s">
        <v>78</v>
      </c>
      <c r="B8" s="9" t="s">
        <v>79</v>
      </c>
    </row>
    <row r="9" spans="1:2" ht="43.2" x14ac:dyDescent="0.3">
      <c r="A9" s="9" t="s">
        <v>80</v>
      </c>
      <c r="B9" s="9" t="s">
        <v>81</v>
      </c>
    </row>
    <row r="10" spans="1:2" ht="43.2" x14ac:dyDescent="0.3">
      <c r="A10" s="9" t="s">
        <v>82</v>
      </c>
      <c r="B10" s="9" t="s">
        <v>83</v>
      </c>
    </row>
    <row r="11" spans="1:2" ht="28.8" x14ac:dyDescent="0.3">
      <c r="A11" s="9" t="s">
        <v>84</v>
      </c>
      <c r="B11" s="9" t="s">
        <v>85</v>
      </c>
    </row>
    <row r="12" spans="1:2" ht="28.8" x14ac:dyDescent="0.3">
      <c r="A12" s="9" t="s">
        <v>86</v>
      </c>
      <c r="B12" s="9" t="s">
        <v>87</v>
      </c>
    </row>
  </sheetData>
  <sheetProtection algorithmName="SHA-512" hashValue="mofC9EHeevj+I5dwTUgDn27q4b0eiI1qDgpDBZrr9SIDYkYFWLiEg7gxXgmGool90e8idN04qTQ3AesHhJQGUw==" saltValue="ytNzJNYTKpAYpoFSEsdTGQ==" spinCount="100000" sheet="1" objects="1" scenarios="1"/>
  <mergeCells count="1">
    <mergeCell ref="A1:B1"/>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S192</vt:lpstr>
      <vt:lpstr>Tipo de Justificación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LAP5ATA</dc:creator>
  <cp:lastModifiedBy>LAP5ATA</cp:lastModifiedBy>
  <dcterms:created xsi:type="dcterms:W3CDTF">2019-02-18T22:41:42Z</dcterms:created>
  <dcterms:modified xsi:type="dcterms:W3CDTF">2019-04-26T17:14:16Z</dcterms:modified>
</cp:coreProperties>
</file>