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mc:AlternateContent xmlns:mc="http://schemas.openxmlformats.org/markup-compatibility/2006">
    <mc:Choice Requires="x15">
      <x15ac:absPath xmlns:x15ac="http://schemas.microsoft.com/office/spreadsheetml/2010/11/ac" url="D:\Respaldo\Evaluación\2020\MIR 2020\4TRIM\Medios de verificación\"/>
    </mc:Choice>
  </mc:AlternateContent>
  <xr:revisionPtr revIDLastSave="0" documentId="13_ncr:1_{F7791150-56C3-4FCE-BE2D-638BFF150B58}" xr6:coauthVersionLast="46" xr6:coauthVersionMax="46" xr10:uidLastSave="{00000000-0000-0000-0000-000000000000}"/>
  <bookViews>
    <workbookView xWindow="-120" yWindow="-120" windowWidth="20730" windowHeight="11160" activeTab="1" xr2:uid="{00000000-000D-0000-FFFF-FFFF00000000}"/>
  </bookViews>
  <sheets>
    <sheet name="Indicadores" sheetId="3" r:id="rId1"/>
    <sheet name="Medios de ver 4o trimestre" sheetId="1" r:id="rId2"/>
  </sheets>
  <definedNames>
    <definedName name="S192_">'Medios de ver 4o trimestre'!$D$2:$D$12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 i="3" l="1"/>
  <c r="G11" i="3"/>
  <c r="G10" i="3"/>
  <c r="G9" i="3"/>
  <c r="G8" i="3"/>
  <c r="G7" i="3"/>
  <c r="G6" i="3"/>
  <c r="G4" i="3"/>
  <c r="F4" i="3" l="1"/>
  <c r="E4" i="3"/>
  <c r="D4" i="3" l="1"/>
  <c r="EA10" i="1"/>
  <c r="EA9" i="1"/>
  <c r="DZ9" i="1"/>
  <c r="EA8" i="1"/>
  <c r="EA7" i="1"/>
  <c r="EA6" i="1"/>
  <c r="DZ6" i="1"/>
  <c r="E7" i="1" l="1"/>
  <c r="DT12" i="1" l="1"/>
  <c r="DT8" i="1"/>
  <c r="DT6" i="1"/>
  <c r="DT7" i="1"/>
  <c r="DT9" i="1"/>
  <c r="DT10" i="1"/>
  <c r="DT11" i="1"/>
  <c r="DT4" i="1"/>
  <c r="DO11" i="1" l="1"/>
  <c r="DO9" i="1"/>
  <c r="DO7" i="1"/>
  <c r="DO8" i="1"/>
  <c r="DO10" i="1"/>
  <c r="DO12" i="1"/>
  <c r="DO6" i="1"/>
  <c r="DO4" i="1"/>
  <c r="DJ4" i="1"/>
  <c r="DE4" i="1"/>
  <c r="DJ7" i="1" l="1"/>
  <c r="DJ8" i="1"/>
  <c r="DJ9" i="1"/>
  <c r="DJ10" i="1"/>
  <c r="DJ11" i="1"/>
  <c r="DJ12" i="1"/>
  <c r="DJ6" i="1"/>
  <c r="DE7" i="1"/>
  <c r="DE8" i="1"/>
  <c r="DE9" i="1"/>
  <c r="DE10" i="1"/>
  <c r="DE11" i="1"/>
  <c r="DE12" i="1"/>
  <c r="DE6" i="1"/>
  <c r="CZ12" i="1" l="1"/>
  <c r="CZ11" i="1"/>
  <c r="CZ10" i="1"/>
  <c r="CZ9" i="1"/>
  <c r="CZ8" i="1"/>
  <c r="CZ7" i="1"/>
  <c r="CZ6" i="1"/>
  <c r="CZ4" i="1"/>
  <c r="CU7" i="1" l="1"/>
  <c r="CU8" i="1"/>
  <c r="CU9" i="1"/>
  <c r="CU10" i="1"/>
  <c r="CU11" i="1"/>
  <c r="CU12" i="1"/>
  <c r="CU6" i="1"/>
  <c r="CU4" i="1"/>
  <c r="CP12" i="1"/>
  <c r="CP8" i="1"/>
  <c r="CP7" i="1"/>
  <c r="CP6" i="1"/>
  <c r="CP9" i="1"/>
  <c r="CP10" i="1"/>
  <c r="CP11" i="1"/>
  <c r="CP4" i="1"/>
  <c r="CK7" i="1" l="1"/>
  <c r="CK8" i="1"/>
  <c r="CK9" i="1"/>
  <c r="CK10" i="1"/>
  <c r="CK11" i="1"/>
  <c r="CK12" i="1"/>
  <c r="CK6" i="1"/>
  <c r="CK4" i="1"/>
  <c r="CF7" i="1" l="1"/>
  <c r="CF8" i="1"/>
  <c r="CF9" i="1"/>
  <c r="CF10" i="1"/>
  <c r="CF11" i="1"/>
  <c r="CF12" i="1"/>
  <c r="CF6" i="1"/>
  <c r="CF4" i="1"/>
  <c r="CA4" i="1"/>
  <c r="CA12" i="1" l="1"/>
  <c r="CA11" i="1"/>
  <c r="CA10" i="1"/>
  <c r="CA9" i="1"/>
  <c r="CA8" i="1"/>
  <c r="CA7" i="1"/>
  <c r="CA6" i="1"/>
  <c r="BV7" i="1" l="1"/>
  <c r="BV8" i="1"/>
  <c r="BV9" i="1"/>
  <c r="BV10" i="1"/>
  <c r="BV11" i="1"/>
  <c r="BV12" i="1"/>
  <c r="BV6" i="1"/>
  <c r="BV4" i="1"/>
  <c r="BQ12" i="1" l="1"/>
  <c r="BQ11" i="1"/>
  <c r="BQ10" i="1"/>
  <c r="BQ9" i="1"/>
  <c r="BQ8" i="1"/>
  <c r="BQ7" i="1"/>
  <c r="BQ6" i="1"/>
  <c r="BQ4" i="1"/>
  <c r="BL12" i="1"/>
  <c r="BL8" i="1"/>
  <c r="BL7" i="1"/>
  <c r="BL9" i="1"/>
  <c r="BL10" i="1"/>
  <c r="BL11" i="1"/>
  <c r="BL6" i="1"/>
  <c r="BG7" i="1"/>
  <c r="BG8" i="1"/>
  <c r="BG9" i="1"/>
  <c r="BG10" i="1"/>
  <c r="BG11" i="1"/>
  <c r="BG12" i="1"/>
  <c r="BG6" i="1"/>
  <c r="BG4" i="1"/>
  <c r="BL4" i="1"/>
  <c r="BB7" i="1" l="1"/>
  <c r="BB8" i="1"/>
  <c r="BB9" i="1"/>
  <c r="BB10" i="1"/>
  <c r="BB11" i="1"/>
  <c r="BB12" i="1"/>
  <c r="BB6" i="1"/>
  <c r="BB4" i="1" l="1"/>
  <c r="AW12" i="1"/>
  <c r="AW8" i="1"/>
  <c r="AW7" i="1"/>
  <c r="AW6" i="1"/>
  <c r="AW9" i="1"/>
  <c r="AW10" i="1"/>
  <c r="AW11" i="1"/>
  <c r="AW4" i="1"/>
  <c r="AR12" i="1" l="1"/>
  <c r="AR8" i="1"/>
  <c r="AR7" i="1"/>
  <c r="AR9" i="1"/>
  <c r="AR10" i="1"/>
  <c r="AR11" i="1"/>
  <c r="AR6" i="1"/>
  <c r="AR4" i="1"/>
  <c r="AM12" i="1" l="1"/>
  <c r="AM8" i="1"/>
  <c r="AM7" i="1"/>
  <c r="AM6" i="1"/>
  <c r="AM9" i="1"/>
  <c r="AM10" i="1"/>
  <c r="AM11" i="1"/>
  <c r="AM4" i="1"/>
  <c r="AH7" i="1" l="1"/>
  <c r="AH8" i="1"/>
  <c r="AH9" i="1"/>
  <c r="AH10" i="1"/>
  <c r="AH11" i="1"/>
  <c r="AH12" i="1"/>
  <c r="AH6" i="1"/>
  <c r="AH4" i="1"/>
  <c r="I4" i="1" l="1"/>
  <c r="N4" i="1"/>
  <c r="S4" i="1"/>
  <c r="S7" i="1"/>
  <c r="S8" i="1"/>
  <c r="S9" i="1"/>
  <c r="S10" i="1"/>
  <c r="S11" i="1"/>
  <c r="S12" i="1"/>
  <c r="S6" i="1"/>
  <c r="N7" i="1"/>
  <c r="N8" i="1"/>
  <c r="N9" i="1"/>
  <c r="N10" i="1"/>
  <c r="N11" i="1"/>
  <c r="N12" i="1"/>
  <c r="N6" i="1"/>
  <c r="I7" i="1"/>
  <c r="I8" i="1"/>
  <c r="I9" i="1"/>
  <c r="I10" i="1"/>
  <c r="I11" i="1"/>
  <c r="I12" i="1"/>
  <c r="I6" i="1"/>
  <c r="Q8" i="1" l="1"/>
  <c r="EB8" i="1" l="1"/>
  <c r="DW8" i="1"/>
  <c r="DR8" i="1"/>
  <c r="DM8" i="1"/>
  <c r="DH8" i="1"/>
  <c r="DC8" i="1"/>
  <c r="CX8" i="1"/>
  <c r="CS8" i="1"/>
  <c r="CN8" i="1"/>
  <c r="CI8" i="1"/>
  <c r="CD8" i="1"/>
  <c r="BY8" i="1"/>
  <c r="BT8" i="1"/>
  <c r="BO8" i="1"/>
  <c r="BJ8" i="1"/>
  <c r="BE8" i="1"/>
  <c r="AZ8" i="1"/>
  <c r="AU8" i="1"/>
  <c r="AP8" i="1"/>
  <c r="AK8" i="1"/>
  <c r="AF8" i="1"/>
  <c r="AA8" i="1"/>
  <c r="V8" i="1"/>
  <c r="L8" i="1"/>
  <c r="EB7" i="1"/>
  <c r="EB6" i="1"/>
  <c r="DW7" i="1"/>
  <c r="DW6" i="1"/>
  <c r="DR7" i="1"/>
  <c r="DR6" i="1"/>
  <c r="DM7" i="1"/>
  <c r="DM6" i="1"/>
  <c r="DH7" i="1"/>
  <c r="DH6" i="1"/>
  <c r="DC7" i="1"/>
  <c r="DC6" i="1"/>
  <c r="CX7" i="1"/>
  <c r="CX6" i="1"/>
  <c r="CS7" i="1"/>
  <c r="CS6" i="1"/>
  <c r="CN7" i="1"/>
  <c r="CN6" i="1"/>
  <c r="CI7" i="1"/>
  <c r="CI6" i="1"/>
  <c r="CD7" i="1"/>
  <c r="CD6" i="1"/>
  <c r="BY7" i="1"/>
  <c r="BY6" i="1"/>
  <c r="BT7" i="1"/>
  <c r="BT6" i="1"/>
  <c r="BO7" i="1"/>
  <c r="BO6" i="1"/>
  <c r="BJ7" i="1"/>
  <c r="BJ6" i="1"/>
  <c r="BE7" i="1"/>
  <c r="BE6" i="1"/>
  <c r="AZ7" i="1"/>
  <c r="AZ6" i="1"/>
  <c r="AU7" i="1"/>
  <c r="AU6" i="1"/>
  <c r="AP7" i="1"/>
  <c r="AP6" i="1"/>
  <c r="AK7" i="1"/>
  <c r="AK6" i="1"/>
  <c r="AF7" i="1"/>
  <c r="AF6" i="1"/>
  <c r="AA7" i="1"/>
  <c r="AA6" i="1"/>
  <c r="V7" i="1"/>
  <c r="V6" i="1"/>
  <c r="Q7" i="1"/>
  <c r="Q6" i="1"/>
  <c r="L7" i="1"/>
  <c r="L6" i="1"/>
  <c r="F12" i="1"/>
  <c r="F11" i="1"/>
  <c r="E11" i="1"/>
  <c r="F10" i="1"/>
  <c r="E10" i="1"/>
  <c r="F9" i="1"/>
  <c r="E9" i="1"/>
  <c r="F8" i="1"/>
  <c r="E8" i="1"/>
  <c r="F7" i="1"/>
  <c r="F6" i="1"/>
  <c r="E6" i="1"/>
  <c r="H4" i="1"/>
  <c r="G4" i="1"/>
  <c r="F4" i="1"/>
  <c r="E4" i="1"/>
  <c r="AC12" i="1"/>
  <c r="AC11" i="1"/>
  <c r="AC10" i="1"/>
  <c r="AC9" i="1"/>
  <c r="AC8" i="1"/>
  <c r="AC7" i="1"/>
  <c r="AC6" i="1"/>
  <c r="AC4" i="1"/>
  <c r="X12" i="1"/>
  <c r="X11" i="1"/>
  <c r="X10" i="1"/>
  <c r="X9" i="1"/>
  <c r="X8" i="1"/>
  <c r="X7" i="1"/>
  <c r="X6" i="1"/>
  <c r="X4" i="1"/>
  <c r="E12" i="1" l="1"/>
  <c r="D12" i="1" s="1"/>
  <c r="D7" i="1"/>
  <c r="D11" i="1"/>
  <c r="D8" i="1"/>
  <c r="D9" i="1"/>
  <c r="D6" i="1"/>
  <c r="D10" i="1"/>
  <c r="D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tc={AA977422-D17A-4401-A230-640B222B8704}</author>
    <author>tc={851E155D-F7E1-4EF6-ACDD-47C43B3DE64A}</author>
  </authors>
  <commentList>
    <comment ref="M9" authorId="0" shapeId="0" xr:uid="{00000000-0006-0000-0000-00000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2 sema
1 sep</t>
      </text>
    </comment>
    <comment ref="N9" authorId="1" shapeId="0" xr:uid="{00000000-0006-0000-0000-00000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1 inegi
1 inee
2 semar
2 sep</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tc={394559BD-887E-4827-81CE-50DCBE8B5CB6}</author>
    <author>tc={518E2E71-C0A7-4A2E-87AC-F4F8AFA81025}</author>
  </authors>
  <commentList>
    <comment ref="E9" authorId="0" shapeId="0" xr:uid="{00000000-0006-0000-0200-00000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2 sema
1 sep</t>
      </text>
    </comment>
    <comment ref="F9" authorId="1" shapeId="0" xr:uid="{00000000-0006-0000-0200-00000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1 inegi
1 inee
2 semar
2 sep</t>
      </text>
    </comment>
  </commentList>
</comments>
</file>

<file path=xl/sharedStrings.xml><?xml version="1.0" encoding="utf-8"?>
<sst xmlns="http://schemas.openxmlformats.org/spreadsheetml/2006/main" count="393" uniqueCount="74">
  <si>
    <t>S192</t>
  </si>
  <si>
    <t>Hidrocarburos</t>
  </si>
  <si>
    <t>FIT</t>
  </si>
  <si>
    <t>FINNOVA</t>
  </si>
  <si>
    <t>CONEVAL</t>
  </si>
  <si>
    <t>CONAVI</t>
  </si>
  <si>
    <t>CONAGUA</t>
  </si>
  <si>
    <t>CONAFOR</t>
  </si>
  <si>
    <t>CFE</t>
  </si>
  <si>
    <t>AEM</t>
  </si>
  <si>
    <t>ASA</t>
  </si>
  <si>
    <t>SEMAR</t>
  </si>
  <si>
    <t>SEGOB</t>
  </si>
  <si>
    <t>SEDESOL</t>
  </si>
  <si>
    <t>SEDENA</t>
  </si>
  <si>
    <t>SECTUR</t>
  </si>
  <si>
    <t>SALUD</t>
  </si>
  <si>
    <t>SAGARPA</t>
  </si>
  <si>
    <t>INMUJERES</t>
  </si>
  <si>
    <t>INIFED</t>
  </si>
  <si>
    <t>INEGI</t>
  </si>
  <si>
    <t>INEE</t>
  </si>
  <si>
    <t>SEMARNAT</t>
  </si>
  <si>
    <t>SRE</t>
  </si>
  <si>
    <t>SUSTENTABILIDAD</t>
  </si>
  <si>
    <t>SEP</t>
  </si>
  <si>
    <t>Clave del Programa</t>
  </si>
  <si>
    <t xml:space="preserve">Nombre del Programa </t>
  </si>
  <si>
    <t xml:space="preserve">Nombre de indicador </t>
  </si>
  <si>
    <t>Variables</t>
  </si>
  <si>
    <t>Lt-4 ajustada</t>
  </si>
  <si>
    <t>Ct-4 ajustada</t>
  </si>
  <si>
    <t>At-4 ajustada</t>
  </si>
  <si>
    <t>LICt-4 ajustada</t>
  </si>
  <si>
    <t>MTRt-4 ajustada</t>
  </si>
  <si>
    <t>DOCt-4 ajustada</t>
  </si>
  <si>
    <t>N ajustada</t>
  </si>
  <si>
    <t>Fortalecimiento sectorial de las capacidades científicas, tecnológicas y de innovación</t>
  </si>
  <si>
    <t>Tasa ponderada de efectividad de satisfacción de necesidades de fortalecimiento de capacidades en CTI de los Sectores Administrativos de la Administración Pública Federal (APF)</t>
  </si>
  <si>
    <t>Porcentaje de proyectos de investigación científica básica apoyados económicamente</t>
  </si>
  <si>
    <t>Porcentaje de proyectos de investigación científica aplicada apoyados económicamente</t>
  </si>
  <si>
    <t>Porcentaje de proyectos de desarrollo tecnológico e innovación apoyados económicamente</t>
  </si>
  <si>
    <t>Porcentaje de convocatorias publicadas</t>
  </si>
  <si>
    <t>Porcentaje de convocatorias que dictaminan sus propuestas en tiempo</t>
  </si>
  <si>
    <t>Porcentaje de convocatorias de fondos sectoriales que formalizan sus proyectos en tiempo</t>
  </si>
  <si>
    <t>Porcentaje de Informes técnicos enviados a dictaminar respecto de los recibidos</t>
  </si>
  <si>
    <t>Meta alcanzada</t>
  </si>
  <si>
    <t>NSPAT de la meta alcanzada</t>
  </si>
  <si>
    <t>NFt de la meta alcanzada</t>
  </si>
  <si>
    <t>PDTFST de la meta alcanzada</t>
  </si>
  <si>
    <t>PDTFT de la meta alcanzada</t>
  </si>
  <si>
    <t>Numerador de la Meta alcanzada</t>
  </si>
  <si>
    <t>Denominador de la Meta alcanzada</t>
  </si>
  <si>
    <t>9. Otras causas que por su naturaleza no es posible agrupar</t>
  </si>
  <si>
    <t>Los entregables reportados por los Responsables Técnicos de los proyectos conlcuidos en el año, superaron lo estimado</t>
  </si>
  <si>
    <t>El indicador tiene un valor superior al estimado</t>
  </si>
  <si>
    <t>Meta planeada</t>
  </si>
  <si>
    <t>Numerador de la Meta planeada</t>
  </si>
  <si>
    <t>Denominador de la Meta planeada</t>
  </si>
  <si>
    <t>Meta Modificada</t>
  </si>
  <si>
    <t>NSPAT de la meta modificada</t>
  </si>
  <si>
    <t>NFt de la meta modificada</t>
  </si>
  <si>
    <t>PDTFST de la meta modificada</t>
  </si>
  <si>
    <t>PDTFT de la meta modificada</t>
  </si>
  <si>
    <t>Numerador de la Meta Modificada</t>
  </si>
  <si>
    <t>Denominador de la Meta Modificada</t>
  </si>
  <si>
    <t xml:space="preserve">JUSTIFICACIONES </t>
  </si>
  <si>
    <t xml:space="preserve">Con el fin de acelerar el proceso de extinción de los fideicomisos del Pp S192, se agilizaron las ministraciones de aquellos proyectos de ciencia aplicada en curso. Si bien, la meta estuvo por debajo de lo proyectado, al número de proyectos apoyados se incrementó, lo cual se puede reflejar en los numeradores y denominadores. </t>
  </si>
  <si>
    <t xml:space="preserve">Con el fin de acelerar el proceso de extinción de los fideicomisos del Pp S192, se agilizaron las ministraciones de aquellos proyectos de desarrollo tecnológico en curso. Si bien, la meta estuvo por debajo de lo proyectado, al número de proyectos apoyados se incrementó, lo cual se puede reflejar en los numeradores y denominadores. </t>
  </si>
  <si>
    <t xml:space="preserve">De conformidad con el proceso de extinción de Fideicomisos que comenzó en 2020, no se emitieron nuevas convocatorias, y la operación de los Fondos se centró en cerrar aquellos proyectos que permanecieran vigentes. </t>
  </si>
  <si>
    <t xml:space="preserve">Si bien se estuvo cerca de cumplir la meta establecida, la diferencia radicó en que los sujetos de apoyo de varios Fondos solicitaron una próroga para el envío de sus informes, a consecuencia de la contigencia sanitaria producida por el Covid19. </t>
  </si>
  <si>
    <t xml:space="preserve">JUSTIFICACIÓN </t>
  </si>
  <si>
    <t xml:space="preserve">Los entregables reportados por los Responsables Técnicos de los proyectos conlcuidos en el año, superaron lo estimado. Esto como consecuencia del aumento a los proyectos de Ciencia Básica. </t>
  </si>
  <si>
    <t>Se incrementaron sustancialmente los poyos a ciencia básica, por lo que el número de proyectos subvencionados aumentó considerablemente. De ahí la diferencia entre los numeradores y denominadores alcanzados y planeados.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</si>
</sst>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11" x14ac:knownFonts="1">
    <font>
      <sz val="11"/>
      <color theme="1"/>
      <name val="Calibri"/>
      <family val="2"/>
      <scheme val="minor"/>
    </font>
    <font>
      <sz val="11"/>
      <color theme="1"/>
      <name val="Calibri"/>
      <family val="2"/>
      <scheme val="minor"/>
    </font>
    <font>
      <b/>
      <sz val="24"/>
      <color theme="1"/>
      <name val="Calibri"/>
      <family val="2"/>
      <scheme val="minor"/>
    </font>
    <font>
      <b/>
      <sz val="13"/>
      <color theme="0"/>
      <name val="Calibri Light"/>
      <family val="2"/>
      <scheme val="major"/>
    </font>
    <font>
      <b/>
      <sz val="24"/>
      <color rgb="FF000000"/>
      <name val="Calibri"/>
      <family val="2"/>
    </font>
    <font>
      <sz val="11"/>
      <color theme="1"/>
      <name val="Calibri"/>
      <family val="2"/>
    </font>
    <font>
      <b/>
      <sz val="13"/>
      <color rgb="FFFFFFFF"/>
      <name val="Calibri Light"/>
      <family val="2"/>
    </font>
    <font>
      <sz val="13"/>
      <color rgb="FF000000"/>
      <name val="Calibri Light"/>
      <family val="2"/>
    </font>
    <font>
      <sz val="10"/>
      <name val="Arial"/>
      <family val="2"/>
    </font>
    <font>
      <sz val="10"/>
      <color indexed="8"/>
      <name val="Arial"/>
      <family val="2"/>
    </font>
    <font>
      <sz val="11"/>
      <color rgb="FF000000"/>
      <name val="Calibri"/>
      <family val="2"/>
      <scheme val="minor"/>
    </font>
  </fonts>
  <fills count="12">
    <fill>
      <patternFill patternType="none"/>
    </fill>
    <fill>
      <patternFill patternType="gray125"/>
    </fill>
    <fill>
      <patternFill patternType="solid">
        <fgColor rgb="FF0070C0"/>
        <bgColor indexed="64"/>
      </patternFill>
    </fill>
    <fill>
      <patternFill patternType="solid">
        <fgColor rgb="FFFFFFFF"/>
        <bgColor rgb="FF000000"/>
      </patternFill>
    </fill>
    <fill>
      <patternFill patternType="solid">
        <fgColor rgb="FF00B050"/>
        <bgColor rgb="FF000000"/>
      </patternFill>
    </fill>
    <fill>
      <patternFill patternType="solid">
        <fgColor rgb="FF808080"/>
        <bgColor rgb="FF000000"/>
      </patternFill>
    </fill>
    <fill>
      <patternFill patternType="solid">
        <fgColor rgb="FFFFFF00"/>
        <bgColor indexed="64"/>
      </patternFill>
    </fill>
    <fill>
      <patternFill patternType="solid">
        <fgColor rgb="FF00B050"/>
        <bgColor indexed="64"/>
      </patternFill>
    </fill>
    <fill>
      <patternFill patternType="solid">
        <fgColor theme="9" tint="-0.499984740745262"/>
        <bgColor indexed="64"/>
      </patternFill>
    </fill>
    <fill>
      <patternFill patternType="solid">
        <fgColor theme="0" tint="-0.499984740745262"/>
        <bgColor indexed="64"/>
      </patternFill>
    </fill>
    <fill>
      <patternFill patternType="solid">
        <fgColor theme="7"/>
        <bgColor indexed="64"/>
      </patternFill>
    </fill>
    <fill>
      <patternFill patternType="solid">
        <fgColor theme="5" tint="0.7999816888943144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8" fillId="0" borderId="0"/>
    <xf numFmtId="44" fontId="1" fillId="0" borderId="0" applyFont="0" applyFill="0" applyBorder="0" applyAlignment="0" applyProtection="0"/>
    <xf numFmtId="0" fontId="9" fillId="0" borderId="0"/>
    <xf numFmtId="43" fontId="1" fillId="0" borderId="0" applyFont="0" applyFill="0" applyBorder="0" applyAlignment="0" applyProtection="0"/>
  </cellStyleXfs>
  <cellXfs count="73">
    <xf numFmtId="0" fontId="0" fillId="0" borderId="0" xfId="0"/>
    <xf numFmtId="2" fontId="3" fillId="2" borderId="5" xfId="0" applyNumberFormat="1" applyFont="1" applyFill="1" applyBorder="1" applyAlignment="1">
      <alignment horizontal="center" vertical="center" wrapText="1"/>
    </xf>
    <xf numFmtId="10" fontId="0" fillId="0" borderId="5" xfId="2" applyNumberFormat="1" applyFont="1" applyBorder="1" applyAlignment="1">
      <alignment horizontal="center" vertical="center"/>
    </xf>
    <xf numFmtId="0" fontId="0" fillId="0" borderId="5" xfId="0" applyBorder="1" applyAlignment="1" applyProtection="1">
      <alignment horizontal="center" vertical="center"/>
      <protection locked="0"/>
    </xf>
    <xf numFmtId="0" fontId="0" fillId="0" borderId="5" xfId="0" applyBorder="1" applyAlignment="1">
      <alignment horizontal="center" vertical="center"/>
    </xf>
    <xf numFmtId="0" fontId="5" fillId="0" borderId="0" xfId="0" applyFont="1" applyFill="1" applyBorder="1"/>
    <xf numFmtId="2" fontId="6" fillId="4" borderId="5" xfId="0" applyNumberFormat="1" applyFont="1" applyFill="1" applyBorder="1" applyAlignment="1">
      <alignment horizontal="center" vertical="center" wrapText="1"/>
    </xf>
    <xf numFmtId="0" fontId="7" fillId="0" borderId="0" xfId="0" applyFont="1" applyFill="1" applyBorder="1"/>
    <xf numFmtId="0" fontId="5" fillId="5" borderId="8" xfId="0" applyFont="1" applyFill="1" applyBorder="1" applyAlignment="1">
      <alignment horizontal="center" vertical="top" wrapText="1"/>
    </xf>
    <xf numFmtId="0" fontId="5" fillId="5" borderId="8" xfId="0" applyFont="1" applyFill="1" applyBorder="1" applyAlignment="1">
      <alignment horizontal="left" vertical="top" wrapText="1"/>
    </xf>
    <xf numFmtId="43" fontId="5" fillId="0" borderId="5" xfId="1" applyFont="1" applyFill="1" applyBorder="1" applyAlignment="1">
      <alignment horizontal="center" vertical="top" wrapText="1"/>
    </xf>
    <xf numFmtId="43" fontId="5" fillId="0" borderId="5" xfId="1" applyFont="1" applyFill="1" applyBorder="1" applyAlignment="1">
      <alignment horizontal="left" vertical="top" wrapText="1"/>
    </xf>
    <xf numFmtId="0" fontId="5" fillId="0" borderId="5" xfId="1" applyNumberFormat="1" applyFont="1" applyFill="1" applyBorder="1" applyAlignment="1">
      <alignment horizontal="left" vertical="top" wrapText="1"/>
    </xf>
    <xf numFmtId="10" fontId="5" fillId="0" borderId="5" xfId="2" applyNumberFormat="1" applyFont="1" applyFill="1" applyBorder="1" applyAlignment="1">
      <alignment horizontal="center" vertical="center"/>
    </xf>
    <xf numFmtId="0" fontId="5" fillId="0" borderId="5" xfId="0" applyFont="1" applyFill="1" applyBorder="1" applyAlignment="1" applyProtection="1">
      <alignment horizontal="center" vertical="center"/>
      <protection locked="0"/>
    </xf>
    <xf numFmtId="43" fontId="5" fillId="5" borderId="5" xfId="1" applyFont="1" applyFill="1" applyBorder="1" applyAlignment="1">
      <alignment horizontal="center" vertical="top" wrapText="1"/>
    </xf>
    <xf numFmtId="43" fontId="5" fillId="5" borderId="5" xfId="1" applyFont="1" applyFill="1" applyBorder="1" applyAlignment="1">
      <alignment horizontal="left" vertical="top" wrapText="1"/>
    </xf>
    <xf numFmtId="0" fontId="5" fillId="0" borderId="5" xfId="0" applyFont="1" applyFill="1" applyBorder="1" applyAlignment="1">
      <alignment horizontal="center" vertical="center"/>
    </xf>
    <xf numFmtId="0" fontId="0" fillId="0" borderId="5" xfId="2" applyNumberFormat="1" applyFont="1" applyBorder="1" applyAlignment="1">
      <alignment horizontal="center" vertical="center"/>
    </xf>
    <xf numFmtId="2" fontId="0" fillId="0" borderId="5" xfId="2" applyNumberFormat="1" applyFont="1" applyBorder="1" applyAlignment="1">
      <alignment horizontal="center" vertical="center"/>
    </xf>
    <xf numFmtId="0" fontId="0" fillId="0" borderId="9" xfId="0" applyBorder="1" applyAlignment="1">
      <alignment horizontal="center" vertical="center"/>
    </xf>
    <xf numFmtId="0" fontId="0" fillId="0" borderId="5" xfId="0" applyBorder="1"/>
    <xf numFmtId="0" fontId="5" fillId="0" borderId="5" xfId="0" applyFont="1" applyBorder="1" applyAlignment="1" applyProtection="1">
      <alignment horizontal="center" vertical="center"/>
      <protection locked="0"/>
    </xf>
    <xf numFmtId="0" fontId="0" fillId="0" borderId="5" xfId="0" applyFill="1" applyBorder="1" applyAlignment="1">
      <alignment horizontal="center" vertical="center"/>
    </xf>
    <xf numFmtId="0" fontId="0" fillId="0" borderId="5" xfId="0" applyBorder="1" applyAlignment="1" applyProtection="1">
      <alignment horizontal="center" vertical="center"/>
    </xf>
    <xf numFmtId="0" fontId="0" fillId="0" borderId="9" xfId="0" applyBorder="1" applyAlignment="1" applyProtection="1">
      <alignment horizontal="center" vertical="center"/>
    </xf>
    <xf numFmtId="0" fontId="0" fillId="0" borderId="5" xfId="0" applyNumberFormat="1" applyBorder="1" applyAlignment="1">
      <alignment horizontal="center" vertical="center"/>
    </xf>
    <xf numFmtId="0" fontId="0" fillId="0" borderId="5" xfId="0" applyNumberFormat="1" applyBorder="1" applyAlignment="1">
      <alignment horizontal="center" vertical="center"/>
    </xf>
    <xf numFmtId="0" fontId="0" fillId="0" borderId="5" xfId="0" applyBorder="1" applyAlignment="1">
      <alignment horizontal="center" vertical="center"/>
    </xf>
    <xf numFmtId="0" fontId="0" fillId="0" borderId="5" xfId="2" applyNumberFormat="1" applyFont="1" applyBorder="1" applyAlignment="1">
      <alignment horizontal="center" vertical="center"/>
    </xf>
    <xf numFmtId="0" fontId="0" fillId="0" borderId="5" xfId="0" applyNumberFormat="1" applyBorder="1" applyAlignment="1">
      <alignment horizontal="center" vertical="center"/>
    </xf>
    <xf numFmtId="0" fontId="0" fillId="0" borderId="5" xfId="0" applyBorder="1" applyProtection="1"/>
    <xf numFmtId="0" fontId="0" fillId="0" borderId="9" xfId="0" applyBorder="1" applyProtection="1"/>
    <xf numFmtId="0" fontId="0" fillId="0" borderId="5" xfId="0" applyBorder="1" applyAlignment="1" applyProtection="1">
      <alignment horizontal="center" vertical="center"/>
    </xf>
    <xf numFmtId="0" fontId="0" fillId="0" borderId="5" xfId="0" applyFill="1" applyBorder="1" applyAlignment="1" applyProtection="1">
      <alignment horizontal="center" vertical="center"/>
      <protection locked="0"/>
    </xf>
    <xf numFmtId="0" fontId="10" fillId="0" borderId="5" xfId="0" applyFont="1" applyBorder="1" applyAlignment="1">
      <alignment horizontal="center" vertical="center"/>
    </xf>
    <xf numFmtId="2" fontId="3" fillId="7"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xf>
    <xf numFmtId="2" fontId="3" fillId="8" borderId="5" xfId="0" applyNumberFormat="1" applyFont="1" applyFill="1" applyBorder="1" applyAlignment="1">
      <alignment horizontal="center" vertical="center" wrapText="1"/>
    </xf>
    <xf numFmtId="10" fontId="0" fillId="0" borderId="5" xfId="0" applyNumberFormat="1" applyBorder="1" applyAlignment="1">
      <alignment horizontal="center" vertical="center"/>
    </xf>
    <xf numFmtId="0" fontId="0" fillId="9" borderId="5" xfId="0" applyFill="1" applyBorder="1" applyAlignment="1">
      <alignment horizontal="center" vertical="center"/>
    </xf>
    <xf numFmtId="0" fontId="0" fillId="6" borderId="0" xfId="0" applyFill="1"/>
    <xf numFmtId="0" fontId="0" fillId="10" borderId="0" xfId="0" applyFill="1" applyAlignment="1">
      <alignment horizontal="center"/>
    </xf>
    <xf numFmtId="2" fontId="3" fillId="7" borderId="12" xfId="0" applyNumberFormat="1" applyFont="1" applyFill="1" applyBorder="1" applyAlignment="1">
      <alignment horizontal="center" vertical="center" wrapText="1"/>
    </xf>
    <xf numFmtId="0" fontId="0" fillId="0" borderId="0" xfId="0" applyAlignment="1">
      <alignment wrapText="1"/>
    </xf>
    <xf numFmtId="2" fontId="0" fillId="11" borderId="5" xfId="2" applyNumberFormat="1" applyFont="1" applyFill="1" applyBorder="1" applyAlignment="1">
      <alignment horizontal="center" vertical="center"/>
    </xf>
    <xf numFmtId="0" fontId="0" fillId="11" borderId="5" xfId="0" applyFill="1" applyBorder="1" applyAlignment="1" applyProtection="1">
      <alignment horizontal="center" vertical="center"/>
      <protection locked="0"/>
    </xf>
    <xf numFmtId="0" fontId="5" fillId="11" borderId="0" xfId="0" applyFont="1" applyFill="1" applyBorder="1"/>
    <xf numFmtId="43" fontId="5" fillId="6" borderId="5" xfId="1" applyFont="1" applyFill="1" applyBorder="1" applyAlignment="1">
      <alignment horizontal="left" vertical="top" wrapText="1"/>
    </xf>
    <xf numFmtId="10" fontId="0" fillId="0" borderId="5" xfId="2" applyNumberFormat="1" applyFont="1" applyFill="1" applyBorder="1" applyAlignment="1">
      <alignment horizontal="center" vertical="center"/>
    </xf>
    <xf numFmtId="2" fontId="5" fillId="0" borderId="5" xfId="2" applyNumberFormat="1" applyFont="1" applyFill="1" applyBorder="1" applyAlignment="1">
      <alignment horizontal="center" vertical="center"/>
    </xf>
    <xf numFmtId="0" fontId="0" fillId="0" borderId="0" xfId="0" applyFill="1" applyAlignment="1">
      <alignment wrapText="1"/>
    </xf>
    <xf numFmtId="0" fontId="2" fillId="0" borderId="3" xfId="0" applyFont="1" applyBorder="1" applyAlignment="1">
      <alignment horizontal="center" vertical="center"/>
    </xf>
    <xf numFmtId="0" fontId="2" fillId="0" borderId="0" xfId="0" applyFont="1" applyBorder="1" applyAlignment="1">
      <alignment horizontal="center" vertical="center"/>
    </xf>
    <xf numFmtId="2" fontId="3" fillId="7" borderId="1" xfId="0" applyNumberFormat="1" applyFont="1" applyFill="1" applyBorder="1" applyAlignment="1">
      <alignment horizontal="center" vertical="center" wrapText="1"/>
    </xf>
    <xf numFmtId="2" fontId="3" fillId="7" borderId="2" xfId="0" applyNumberFormat="1" applyFont="1" applyFill="1" applyBorder="1" applyAlignment="1">
      <alignment horizontal="center" vertical="center" wrapText="1"/>
    </xf>
    <xf numFmtId="2" fontId="3" fillId="7" borderId="10"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2" fontId="3" fillId="2" borderId="2" xfId="0" applyNumberFormat="1" applyFont="1" applyFill="1" applyBorder="1" applyAlignment="1">
      <alignment horizontal="center" vertical="center" wrapText="1"/>
    </xf>
    <xf numFmtId="2" fontId="3" fillId="2" borderId="10" xfId="0" applyNumberFormat="1"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1" xfId="0" applyFont="1" applyFill="1" applyBorder="1" applyAlignment="1">
      <alignment horizontal="center" vertical="center"/>
    </xf>
    <xf numFmtId="0" fontId="2" fillId="0" borderId="0" xfId="0" applyFont="1" applyAlignment="1">
      <alignment horizontal="center" vertical="center"/>
    </xf>
    <xf numFmtId="0" fontId="2" fillId="0" borderId="4" xfId="0" applyFont="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Alignment="1">
      <alignment horizontal="center" vertical="center"/>
    </xf>
    <xf numFmtId="0" fontId="2"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4"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cellXfs>
  <cellStyles count="7">
    <cellStyle name="Millares" xfId="1" builtinId="3"/>
    <cellStyle name="Millares 2" xfId="6" xr:uid="{00000000-0005-0000-0000-000001000000}"/>
    <cellStyle name="Moneda 2" xfId="4" xr:uid="{00000000-0005-0000-0000-000002000000}"/>
    <cellStyle name="Normal" xfId="0" builtinId="0"/>
    <cellStyle name="Normal 2" xfId="5" xr:uid="{00000000-0005-0000-0000-000004000000}"/>
    <cellStyle name="Normal 9" xfId="3" xr:uid="{00000000-0005-0000-0000-00000500000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Augusto R" id="{2946CEDC-2778-4BCA-B202-FCF61620D974}" userId="Augusto R" providerId="Non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9" dT="2021-01-12T10:45:18.52" personId="{2946CEDC-2778-4BCA-B202-FCF61620D974}" id="{AA977422-D17A-4401-A230-640B222B8704}">
    <text>2 sema
1 sep</text>
  </threadedComment>
  <threadedComment ref="N9" dT="2021-01-12T10:45:53.99" personId="{2946CEDC-2778-4BCA-B202-FCF61620D974}" id="{851E155D-F7E1-4EF6-ACDD-47C43B3DE64A}">
    <text>1 inegi
1 inee
2 semar
2 sep</text>
  </threadedComment>
</ThreadedComments>
</file>

<file path=xl/threadedComments/threadedComment2.xml><?xml version="1.0" encoding="utf-8"?>
<ThreadedComments xmlns="http://schemas.microsoft.com/office/spreadsheetml/2018/threadedcomments" xmlns:x="http://schemas.openxmlformats.org/spreadsheetml/2006/main">
  <threadedComment ref="E9" dT="2021-01-12T10:45:18.52" personId="{2946CEDC-2778-4BCA-B202-FCF61620D974}" id="{394559BD-887E-4827-81CE-50DCBE8B5CB6}">
    <text>2 sema
1 sep</text>
  </threadedComment>
  <threadedComment ref="F9" dT="2021-01-12T10:45:53.99" personId="{2946CEDC-2778-4BCA-B202-FCF61620D974}" id="{518E2E71-C0A7-4A2E-87AC-F4F8AFA81025}">
    <text>1 inegi
1 inee
2 semar
2 sep</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
  <sheetViews>
    <sheetView topLeftCell="A3" zoomScale="70" zoomScaleNormal="70" workbookViewId="0">
      <selection activeCell="C8" sqref="C8"/>
    </sheetView>
  </sheetViews>
  <sheetFormatPr baseColWidth="10" defaultRowHeight="15" x14ac:dyDescent="0.25"/>
  <cols>
    <col min="1" max="2" width="11.42578125" style="5"/>
    <col min="3" max="3" width="43.28515625" style="5" customWidth="1"/>
    <col min="4" max="4" width="23.7109375" style="5" hidden="1" customWidth="1"/>
    <col min="5" max="5" width="24.28515625" style="5" hidden="1" customWidth="1"/>
    <col min="6" max="6" width="24.5703125" style="5" hidden="1" customWidth="1"/>
    <col min="7" max="11" width="21.28515625" hidden="1" customWidth="1"/>
    <col min="12" max="14" width="24.42578125" style="5" customWidth="1"/>
    <col min="15" max="16" width="21.140625" style="5" customWidth="1"/>
    <col min="17" max="17" width="56.42578125" customWidth="1"/>
    <col min="26" max="26" width="46.28515625" customWidth="1"/>
  </cols>
  <sheetData>
    <row r="1" spans="1:28" ht="31.5" x14ac:dyDescent="0.25">
      <c r="A1" s="60" t="s">
        <v>0</v>
      </c>
      <c r="B1" s="61"/>
      <c r="C1" s="61"/>
      <c r="D1" s="61"/>
      <c r="E1" s="61"/>
      <c r="F1" s="61"/>
      <c r="G1" s="61"/>
      <c r="H1" s="61"/>
      <c r="I1" s="61"/>
      <c r="J1" s="61"/>
      <c r="K1" s="61"/>
      <c r="L1" s="61"/>
      <c r="M1" s="61"/>
      <c r="N1" s="61"/>
      <c r="O1" s="61"/>
      <c r="P1" s="62"/>
      <c r="R1" s="52" t="s">
        <v>25</v>
      </c>
      <c r="S1" s="53"/>
      <c r="T1" s="53"/>
      <c r="U1" s="53"/>
      <c r="V1" s="53"/>
      <c r="W1" s="53"/>
      <c r="X1" s="53"/>
      <c r="Y1" s="53"/>
      <c r="Z1" s="5"/>
      <c r="AA1" s="5"/>
      <c r="AB1" s="5"/>
    </row>
    <row r="2" spans="1:28" ht="69" x14ac:dyDescent="0.3">
      <c r="A2" s="6" t="s">
        <v>26</v>
      </c>
      <c r="B2" s="6" t="s">
        <v>27</v>
      </c>
      <c r="C2" s="6" t="s">
        <v>28</v>
      </c>
      <c r="D2" s="38" t="s">
        <v>56</v>
      </c>
      <c r="E2" s="38" t="s">
        <v>57</v>
      </c>
      <c r="F2" s="38" t="s">
        <v>58</v>
      </c>
      <c r="G2" s="1" t="s">
        <v>59</v>
      </c>
      <c r="H2" s="57" t="s">
        <v>29</v>
      </c>
      <c r="I2" s="58"/>
      <c r="J2" s="58"/>
      <c r="K2" s="59"/>
      <c r="L2" s="36" t="s">
        <v>46</v>
      </c>
      <c r="M2" s="54" t="s">
        <v>29</v>
      </c>
      <c r="N2" s="55"/>
      <c r="O2" s="55"/>
      <c r="P2" s="56"/>
      <c r="R2" s="36" t="s">
        <v>46</v>
      </c>
      <c r="S2" s="54" t="s">
        <v>29</v>
      </c>
      <c r="T2" s="55"/>
      <c r="U2" s="55"/>
      <c r="V2" s="55"/>
      <c r="W2" s="55"/>
      <c r="X2" s="55"/>
      <c r="Y2" s="55"/>
      <c r="Z2" s="7"/>
      <c r="AA2" s="7"/>
      <c r="AB2" s="7"/>
    </row>
    <row r="3" spans="1:28" ht="69.75" customHeight="1" x14ac:dyDescent="0.25">
      <c r="A3" s="8"/>
      <c r="B3" s="9"/>
      <c r="C3" s="9"/>
      <c r="D3" s="9"/>
      <c r="E3" s="9"/>
      <c r="F3" s="9"/>
      <c r="G3" s="1" t="s">
        <v>59</v>
      </c>
      <c r="H3" s="1" t="s">
        <v>60</v>
      </c>
      <c r="I3" s="1" t="s">
        <v>61</v>
      </c>
      <c r="J3" s="1" t="s">
        <v>62</v>
      </c>
      <c r="K3" s="1" t="s">
        <v>63</v>
      </c>
      <c r="L3" s="36" t="s">
        <v>46</v>
      </c>
      <c r="M3" s="36" t="s">
        <v>47</v>
      </c>
      <c r="N3" s="36" t="s">
        <v>48</v>
      </c>
      <c r="O3" s="36" t="s">
        <v>49</v>
      </c>
      <c r="P3" s="36" t="s">
        <v>50</v>
      </c>
      <c r="R3" s="36" t="s">
        <v>46</v>
      </c>
      <c r="S3" s="36" t="s">
        <v>30</v>
      </c>
      <c r="T3" s="36" t="s">
        <v>31</v>
      </c>
      <c r="U3" s="36" t="s">
        <v>32</v>
      </c>
      <c r="V3" s="36" t="s">
        <v>33</v>
      </c>
      <c r="W3" s="36" t="s">
        <v>34</v>
      </c>
      <c r="X3" s="36" t="s">
        <v>35</v>
      </c>
      <c r="Y3" s="36" t="s">
        <v>36</v>
      </c>
      <c r="Z3" s="43" t="s">
        <v>71</v>
      </c>
      <c r="AA3" s="5"/>
      <c r="AB3" s="5"/>
    </row>
    <row r="4" spans="1:28" ht="80.25" customHeight="1" x14ac:dyDescent="0.25">
      <c r="A4" s="10" t="s">
        <v>0</v>
      </c>
      <c r="B4" s="11" t="s">
        <v>37</v>
      </c>
      <c r="C4" s="48" t="s">
        <v>38</v>
      </c>
      <c r="D4" s="39">
        <f>E4*F4</f>
        <v>0.76660092044707429</v>
      </c>
      <c r="E4" s="28">
        <f>110/117</f>
        <v>0.94017094017094016</v>
      </c>
      <c r="F4" s="28">
        <f>212/260</f>
        <v>0.81538461538461537</v>
      </c>
      <c r="G4" s="13">
        <f>(H4/I4)*(J4/K4)</f>
        <v>0.87935483870967734</v>
      </c>
      <c r="H4" s="29">
        <v>29</v>
      </c>
      <c r="I4" s="29">
        <v>31</v>
      </c>
      <c r="J4" s="29">
        <v>47</v>
      </c>
      <c r="K4" s="29">
        <v>50</v>
      </c>
      <c r="L4" s="13">
        <v>0.84423529411764708</v>
      </c>
      <c r="M4" s="14">
        <v>46</v>
      </c>
      <c r="N4" s="14">
        <v>50</v>
      </c>
      <c r="O4" s="14">
        <v>78</v>
      </c>
      <c r="P4" s="14">
        <v>85</v>
      </c>
      <c r="Q4" s="42" t="s">
        <v>66</v>
      </c>
      <c r="R4" s="45">
        <v>0.76780744402985068</v>
      </c>
      <c r="S4" s="46">
        <v>120.66670000000001</v>
      </c>
      <c r="T4" s="46">
        <v>125.5</v>
      </c>
      <c r="U4" s="46">
        <v>98.9071</v>
      </c>
      <c r="V4" s="46">
        <v>108.41670000000001</v>
      </c>
      <c r="W4" s="45">
        <v>92.552000000000007</v>
      </c>
      <c r="X4" s="46">
        <v>84.55</v>
      </c>
      <c r="Y4" s="46">
        <v>134</v>
      </c>
      <c r="Z4" s="47" t="s">
        <v>72</v>
      </c>
      <c r="AA4" s="5" t="s">
        <v>54</v>
      </c>
      <c r="AB4" s="5" t="s">
        <v>55</v>
      </c>
    </row>
    <row r="5" spans="1:28" ht="70.5" customHeight="1" x14ac:dyDescent="0.25">
      <c r="A5" s="15"/>
      <c r="B5" s="16"/>
      <c r="C5" s="16"/>
      <c r="D5" s="16"/>
      <c r="E5" s="16"/>
      <c r="F5" s="16"/>
      <c r="G5" s="1" t="s">
        <v>59</v>
      </c>
      <c r="H5" s="1" t="s">
        <v>64</v>
      </c>
      <c r="I5" s="1" t="s">
        <v>65</v>
      </c>
      <c r="J5" s="40"/>
      <c r="K5" s="40"/>
      <c r="L5" s="36" t="s">
        <v>46</v>
      </c>
      <c r="M5" s="36" t="s">
        <v>51</v>
      </c>
      <c r="N5" s="36" t="s">
        <v>52</v>
      </c>
      <c r="R5" s="41">
        <v>0.61</v>
      </c>
    </row>
    <row r="6" spans="1:28" ht="65.25" customHeight="1" x14ac:dyDescent="0.25">
      <c r="A6" s="10" t="s">
        <v>0</v>
      </c>
      <c r="B6" s="11" t="s">
        <v>37</v>
      </c>
      <c r="C6" s="12" t="s">
        <v>39</v>
      </c>
      <c r="D6" s="49">
        <v>0.70680628272251311</v>
      </c>
      <c r="E6" s="23">
        <v>2295</v>
      </c>
      <c r="F6" s="23">
        <v>3247</v>
      </c>
      <c r="G6" s="13">
        <f t="shared" ref="G6:G11" si="0">H6/I6</f>
        <v>0.71253071253071254</v>
      </c>
      <c r="H6" s="23">
        <v>290</v>
      </c>
      <c r="I6" s="23">
        <v>407</v>
      </c>
      <c r="J6" s="23"/>
      <c r="K6" s="23"/>
      <c r="L6" s="50">
        <v>84.675246932056268</v>
      </c>
      <c r="M6" s="14">
        <v>2829</v>
      </c>
      <c r="N6" s="14">
        <v>3341</v>
      </c>
      <c r="Q6" s="51" t="s">
        <v>73</v>
      </c>
    </row>
    <row r="7" spans="1:28" ht="68.25" customHeight="1" x14ac:dyDescent="0.25">
      <c r="A7" s="10" t="s">
        <v>0</v>
      </c>
      <c r="B7" s="11" t="s">
        <v>37</v>
      </c>
      <c r="C7" s="12" t="s">
        <v>40</v>
      </c>
      <c r="D7" s="49">
        <v>0.17154296273483216</v>
      </c>
      <c r="E7" s="23">
        <v>557</v>
      </c>
      <c r="F7" s="23">
        <v>3247</v>
      </c>
      <c r="G7" s="13">
        <f t="shared" si="0"/>
        <v>0.15724815724815724</v>
      </c>
      <c r="H7" s="23">
        <v>64</v>
      </c>
      <c r="I7" s="23">
        <v>407</v>
      </c>
      <c r="J7" s="23"/>
      <c r="K7" s="23"/>
      <c r="L7" s="50">
        <v>7.4827895839568992</v>
      </c>
      <c r="M7" s="14">
        <v>250</v>
      </c>
      <c r="N7" s="14">
        <v>3341</v>
      </c>
      <c r="Q7" s="51" t="s">
        <v>67</v>
      </c>
    </row>
    <row r="8" spans="1:28" ht="78.75" customHeight="1" x14ac:dyDescent="0.25">
      <c r="A8" s="10" t="s">
        <v>0</v>
      </c>
      <c r="B8" s="11" t="s">
        <v>37</v>
      </c>
      <c r="C8" s="12" t="s">
        <v>41</v>
      </c>
      <c r="D8" s="49">
        <v>0.11333538651062519</v>
      </c>
      <c r="E8" s="23">
        <v>368</v>
      </c>
      <c r="F8" s="23">
        <v>3247</v>
      </c>
      <c r="G8" s="13">
        <f t="shared" si="0"/>
        <v>0.13022113022113022</v>
      </c>
      <c r="H8" s="23">
        <v>53</v>
      </c>
      <c r="I8" s="23">
        <v>407</v>
      </c>
      <c r="J8" s="23"/>
      <c r="K8" s="23"/>
      <c r="L8" s="50">
        <v>6.6746483088895543</v>
      </c>
      <c r="M8" s="14">
        <v>223</v>
      </c>
      <c r="N8" s="14">
        <v>3341</v>
      </c>
      <c r="Q8" s="51" t="s">
        <v>68</v>
      </c>
    </row>
    <row r="9" spans="1:28" ht="72" customHeight="1" x14ac:dyDescent="0.25">
      <c r="A9" s="10" t="s">
        <v>0</v>
      </c>
      <c r="B9" s="11" t="s">
        <v>37</v>
      </c>
      <c r="C9" s="12" t="s">
        <v>42</v>
      </c>
      <c r="D9" s="49">
        <v>1</v>
      </c>
      <c r="E9" s="23">
        <v>30</v>
      </c>
      <c r="F9" s="23">
        <v>30</v>
      </c>
      <c r="G9" s="13" t="e">
        <f t="shared" si="0"/>
        <v>#DIV/0!</v>
      </c>
      <c r="H9" s="23">
        <v>0</v>
      </c>
      <c r="I9" s="23">
        <v>0</v>
      </c>
      <c r="J9" s="23"/>
      <c r="K9" s="23"/>
      <c r="L9" s="50">
        <v>0</v>
      </c>
      <c r="M9" s="14">
        <v>0</v>
      </c>
      <c r="N9" s="14">
        <v>0</v>
      </c>
      <c r="Q9" s="51" t="s">
        <v>69</v>
      </c>
    </row>
    <row r="10" spans="1:28" ht="71.25" customHeight="1" x14ac:dyDescent="0.25">
      <c r="A10" s="10" t="s">
        <v>0</v>
      </c>
      <c r="B10" s="11" t="s">
        <v>37</v>
      </c>
      <c r="C10" s="12" t="s">
        <v>43</v>
      </c>
      <c r="D10" s="2">
        <v>0.76666666666666672</v>
      </c>
      <c r="E10" s="28">
        <v>23</v>
      </c>
      <c r="F10" s="28">
        <v>30</v>
      </c>
      <c r="G10" s="13" t="e">
        <f t="shared" si="0"/>
        <v>#DIV/0!</v>
      </c>
      <c r="H10" s="28">
        <v>0</v>
      </c>
      <c r="I10" s="28">
        <v>0</v>
      </c>
      <c r="J10" s="40"/>
      <c r="K10" s="40"/>
      <c r="L10" s="13">
        <v>0</v>
      </c>
      <c r="M10" s="14">
        <v>0</v>
      </c>
      <c r="N10" s="14">
        <v>0</v>
      </c>
      <c r="Q10" s="44" t="s">
        <v>69</v>
      </c>
    </row>
    <row r="11" spans="1:28" ht="71.25" customHeight="1" x14ac:dyDescent="0.25">
      <c r="A11" s="10" t="s">
        <v>0</v>
      </c>
      <c r="B11" s="11" t="s">
        <v>37</v>
      </c>
      <c r="C11" s="12" t="s">
        <v>44</v>
      </c>
      <c r="D11" s="49">
        <v>0.77777777777777779</v>
      </c>
      <c r="E11" s="23">
        <v>21</v>
      </c>
      <c r="F11" s="23">
        <v>27</v>
      </c>
      <c r="G11" s="13">
        <f t="shared" si="0"/>
        <v>1</v>
      </c>
      <c r="H11" s="23">
        <v>1</v>
      </c>
      <c r="I11" s="23">
        <v>1</v>
      </c>
      <c r="J11" s="23"/>
      <c r="K11" s="23"/>
      <c r="L11" s="13">
        <v>0</v>
      </c>
      <c r="M11" s="14">
        <v>0</v>
      </c>
      <c r="N11" s="14">
        <v>0</v>
      </c>
      <c r="Q11" s="51" t="s">
        <v>69</v>
      </c>
    </row>
    <row r="12" spans="1:28" ht="57" customHeight="1" x14ac:dyDescent="0.25">
      <c r="A12" s="10" t="s">
        <v>0</v>
      </c>
      <c r="B12" s="11" t="s">
        <v>37</v>
      </c>
      <c r="C12" s="12" t="s">
        <v>45</v>
      </c>
      <c r="D12" s="49">
        <v>1.0025337837837838</v>
      </c>
      <c r="E12" s="23">
        <v>1187</v>
      </c>
      <c r="F12" s="23">
        <v>1184</v>
      </c>
      <c r="G12" s="13">
        <f>H12/I12</f>
        <v>1.0390243902439025</v>
      </c>
      <c r="H12" s="23">
        <v>426</v>
      </c>
      <c r="I12" s="23">
        <v>410</v>
      </c>
      <c r="J12" s="23"/>
      <c r="K12" s="23"/>
      <c r="L12" s="50">
        <v>101.80878552971578</v>
      </c>
      <c r="M12" s="14">
        <v>394</v>
      </c>
      <c r="N12" s="14">
        <v>387</v>
      </c>
      <c r="Q12" s="51" t="s">
        <v>70</v>
      </c>
    </row>
    <row r="13" spans="1:28" x14ac:dyDescent="0.25">
      <c r="G13" s="5"/>
      <c r="H13" s="5"/>
      <c r="I13" s="5"/>
      <c r="J13" s="5"/>
      <c r="K13" s="5"/>
    </row>
    <row r="14" spans="1:28" x14ac:dyDescent="0.25">
      <c r="G14" s="5"/>
      <c r="H14" s="5"/>
      <c r="I14" s="5"/>
      <c r="J14" s="5"/>
      <c r="K14" s="5"/>
    </row>
  </sheetData>
  <mergeCells count="5">
    <mergeCell ref="R1:Y1"/>
    <mergeCell ref="S2:Y2"/>
    <mergeCell ref="M2:P2"/>
    <mergeCell ref="H2:K2"/>
    <mergeCell ref="A1:P1"/>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1"/>
  <dimension ref="A1:EI14"/>
  <sheetViews>
    <sheetView tabSelected="1" zoomScale="70" zoomScaleNormal="70" workbookViewId="0">
      <pane xSplit="3" ySplit="1" topLeftCell="EB2" activePane="bottomRight" state="frozen"/>
      <selection pane="topRight" activeCell="D1" sqref="D1"/>
      <selection pane="bottomLeft" activeCell="A2" sqref="A2"/>
      <selection pane="bottomRight" activeCell="DY1" sqref="DY1:EI4"/>
    </sheetView>
  </sheetViews>
  <sheetFormatPr baseColWidth="10" defaultColWidth="16.140625" defaultRowHeight="15" x14ac:dyDescent="0.25"/>
  <cols>
    <col min="1" max="2" width="16.140625" style="5"/>
    <col min="3" max="3" width="43.28515625" style="5" customWidth="1"/>
    <col min="4" max="6" width="24.42578125" style="5" hidden="1" customWidth="1"/>
    <col min="7" max="8" width="21.140625" style="5" hidden="1" customWidth="1"/>
    <col min="9" max="11" width="24.42578125" style="5" customWidth="1"/>
    <col min="12" max="13" width="21.140625" style="5" customWidth="1"/>
    <col min="14" max="18" width="16.140625" style="5"/>
    <col min="19" max="21" width="24.42578125" style="5" customWidth="1"/>
    <col min="22" max="23" width="21.140625" style="5" customWidth="1"/>
    <col min="24" max="26" width="24.42578125" style="5" customWidth="1"/>
    <col min="27" max="28" width="21.140625" style="5" customWidth="1"/>
    <col min="29" max="31" width="24.42578125" customWidth="1"/>
    <col min="32" max="33" width="21.140625" customWidth="1"/>
    <col min="34" max="36" width="24.42578125" customWidth="1"/>
    <col min="37" max="38" width="21.140625" customWidth="1"/>
    <col min="39" max="41" width="24.42578125" customWidth="1"/>
    <col min="42" max="43" width="21.140625" customWidth="1"/>
    <col min="44" max="46" width="24.42578125" customWidth="1"/>
    <col min="47" max="48" width="21.140625" customWidth="1"/>
    <col min="49" max="51" width="24.42578125" customWidth="1"/>
    <col min="52" max="53" width="21.140625" customWidth="1"/>
    <col min="54" max="56" width="24.42578125" customWidth="1"/>
    <col min="57" max="58" width="21.140625" customWidth="1"/>
    <col min="59" max="61" width="24.42578125" customWidth="1"/>
    <col min="62" max="63" width="21.140625" customWidth="1"/>
    <col min="64" max="66" width="24.42578125" customWidth="1"/>
    <col min="67" max="68" width="21.140625" customWidth="1"/>
    <col min="69" max="71" width="24.42578125" customWidth="1"/>
    <col min="72" max="73" width="21.140625" customWidth="1"/>
    <col min="74" max="76" width="24.42578125" customWidth="1"/>
    <col min="77" max="78" width="21.140625" customWidth="1"/>
    <col min="79" max="81" width="24.42578125" customWidth="1"/>
    <col min="82" max="83" width="21.140625" customWidth="1"/>
    <col min="84" max="86" width="24.42578125" customWidth="1"/>
    <col min="87" max="88" width="21.140625" customWidth="1"/>
    <col min="89" max="91" width="24.42578125" customWidth="1"/>
    <col min="92" max="93" width="21.140625" customWidth="1"/>
    <col min="94" max="96" width="24.42578125" customWidth="1"/>
    <col min="97" max="98" width="21.140625" customWidth="1"/>
    <col min="99" max="101" width="24.42578125" customWidth="1"/>
    <col min="102" max="103" width="21.140625" customWidth="1"/>
    <col min="104" max="106" width="24.42578125" customWidth="1"/>
    <col min="107" max="108" width="21.140625" customWidth="1"/>
    <col min="109" max="111" width="24.42578125" customWidth="1"/>
    <col min="112" max="113" width="21.140625" customWidth="1"/>
    <col min="114" max="116" width="24.42578125" customWidth="1"/>
    <col min="117" max="118" width="21.140625" customWidth="1"/>
    <col min="119" max="121" width="24.42578125" customWidth="1"/>
    <col min="122" max="123" width="21.140625" customWidth="1"/>
    <col min="124" max="126" width="24.42578125" customWidth="1"/>
    <col min="127" max="128" width="21.140625" customWidth="1"/>
    <col min="129" max="131" width="24.42578125" customWidth="1"/>
    <col min="132" max="133" width="21.140625" customWidth="1"/>
    <col min="134" max="136" width="24.42578125" customWidth="1"/>
    <col min="137" max="16384" width="16.140625" style="5"/>
  </cols>
  <sheetData>
    <row r="1" spans="1:139" ht="31.5" customHeight="1" x14ac:dyDescent="0.25">
      <c r="A1" s="71"/>
      <c r="B1" s="72"/>
      <c r="C1" s="72"/>
      <c r="D1" s="68" t="s">
        <v>0</v>
      </c>
      <c r="E1" s="69"/>
      <c r="F1" s="69"/>
      <c r="G1" s="69"/>
      <c r="H1" s="70"/>
      <c r="I1" s="68" t="s">
        <v>1</v>
      </c>
      <c r="J1" s="69"/>
      <c r="K1" s="69"/>
      <c r="L1" s="69"/>
      <c r="M1" s="70"/>
      <c r="N1" s="68" t="s">
        <v>2</v>
      </c>
      <c r="O1" s="69"/>
      <c r="P1" s="69"/>
      <c r="Q1" s="69"/>
      <c r="R1" s="70"/>
      <c r="S1" s="68" t="s">
        <v>3</v>
      </c>
      <c r="T1" s="69"/>
      <c r="U1" s="69"/>
      <c r="V1" s="69"/>
      <c r="W1" s="70"/>
      <c r="X1" s="68" t="s">
        <v>4</v>
      </c>
      <c r="Y1" s="69"/>
      <c r="Z1" s="69"/>
      <c r="AA1" s="69"/>
      <c r="AB1" s="70"/>
      <c r="AC1" s="65" t="s">
        <v>5</v>
      </c>
      <c r="AD1" s="66"/>
      <c r="AE1" s="66"/>
      <c r="AF1" s="66"/>
      <c r="AG1" s="67"/>
      <c r="AH1" s="65" t="s">
        <v>6</v>
      </c>
      <c r="AI1" s="66"/>
      <c r="AJ1" s="66"/>
      <c r="AK1" s="66"/>
      <c r="AL1" s="67"/>
      <c r="AM1" s="52" t="s">
        <v>7</v>
      </c>
      <c r="AN1" s="63"/>
      <c r="AO1" s="63"/>
      <c r="AP1" s="63"/>
      <c r="AQ1" s="64"/>
      <c r="AR1" s="52" t="s">
        <v>8</v>
      </c>
      <c r="AS1" s="63"/>
      <c r="AT1" s="63"/>
      <c r="AU1" s="63"/>
      <c r="AV1" s="64"/>
      <c r="AW1" s="65" t="s">
        <v>9</v>
      </c>
      <c r="AX1" s="66"/>
      <c r="AY1" s="66"/>
      <c r="AZ1" s="66"/>
      <c r="BA1" s="67"/>
      <c r="BB1" s="52" t="s">
        <v>10</v>
      </c>
      <c r="BC1" s="63"/>
      <c r="BD1" s="63"/>
      <c r="BE1" s="63"/>
      <c r="BF1" s="64"/>
      <c r="BG1" s="52" t="s">
        <v>11</v>
      </c>
      <c r="BH1" s="63"/>
      <c r="BI1" s="63"/>
      <c r="BJ1" s="63"/>
      <c r="BK1" s="64"/>
      <c r="BL1" s="52" t="s">
        <v>12</v>
      </c>
      <c r="BM1" s="63"/>
      <c r="BN1" s="63"/>
      <c r="BO1" s="63"/>
      <c r="BP1" s="64"/>
      <c r="BQ1" s="65" t="s">
        <v>13</v>
      </c>
      <c r="BR1" s="66"/>
      <c r="BS1" s="66"/>
      <c r="BT1" s="66"/>
      <c r="BU1" s="67"/>
      <c r="BV1" s="65" t="s">
        <v>14</v>
      </c>
      <c r="BW1" s="66"/>
      <c r="BX1" s="66"/>
      <c r="BY1" s="66"/>
      <c r="BZ1" s="67"/>
      <c r="CA1" s="65" t="s">
        <v>15</v>
      </c>
      <c r="CB1" s="66"/>
      <c r="CC1" s="66"/>
      <c r="CD1" s="66"/>
      <c r="CE1" s="67"/>
      <c r="CF1" s="65" t="s">
        <v>16</v>
      </c>
      <c r="CG1" s="66"/>
      <c r="CH1" s="66"/>
      <c r="CI1" s="66"/>
      <c r="CJ1" s="67"/>
      <c r="CK1" s="65" t="s">
        <v>17</v>
      </c>
      <c r="CL1" s="66"/>
      <c r="CM1" s="66"/>
      <c r="CN1" s="66"/>
      <c r="CO1" s="67"/>
      <c r="CP1" s="65" t="s">
        <v>18</v>
      </c>
      <c r="CQ1" s="66"/>
      <c r="CR1" s="66"/>
      <c r="CS1" s="66"/>
      <c r="CT1" s="67"/>
      <c r="CU1" s="65" t="s">
        <v>19</v>
      </c>
      <c r="CV1" s="66"/>
      <c r="CW1" s="66"/>
      <c r="CX1" s="66"/>
      <c r="CY1" s="67"/>
      <c r="CZ1" s="65" t="s">
        <v>20</v>
      </c>
      <c r="DA1" s="66"/>
      <c r="DB1" s="66"/>
      <c r="DC1" s="66"/>
      <c r="DD1" s="67"/>
      <c r="DE1" s="65" t="s">
        <v>21</v>
      </c>
      <c r="DF1" s="66"/>
      <c r="DG1" s="66"/>
      <c r="DH1" s="66"/>
      <c r="DI1" s="67"/>
      <c r="DJ1" s="65" t="s">
        <v>22</v>
      </c>
      <c r="DK1" s="66"/>
      <c r="DL1" s="66"/>
      <c r="DM1" s="66"/>
      <c r="DN1" s="67"/>
      <c r="DO1" s="52" t="s">
        <v>23</v>
      </c>
      <c r="DP1" s="63"/>
      <c r="DQ1" s="63"/>
      <c r="DR1" s="63"/>
      <c r="DS1" s="64"/>
      <c r="DT1" s="52" t="s">
        <v>24</v>
      </c>
      <c r="DU1" s="63"/>
      <c r="DV1" s="63"/>
      <c r="DW1" s="63"/>
      <c r="DX1" s="64"/>
      <c r="DY1" s="52" t="s">
        <v>25</v>
      </c>
      <c r="DZ1" s="53"/>
      <c r="EA1" s="53"/>
      <c r="EB1" s="53"/>
      <c r="EC1" s="53"/>
      <c r="ED1" s="53"/>
      <c r="EE1" s="53"/>
      <c r="EF1" s="53"/>
    </row>
    <row r="2" spans="1:139" s="7" customFormat="1" ht="34.5" x14ac:dyDescent="0.3">
      <c r="A2" s="6" t="s">
        <v>26</v>
      </c>
      <c r="B2" s="6" t="s">
        <v>27</v>
      </c>
      <c r="C2" s="6" t="s">
        <v>28</v>
      </c>
      <c r="D2" s="36" t="s">
        <v>46</v>
      </c>
      <c r="E2" s="54" t="s">
        <v>29</v>
      </c>
      <c r="F2" s="55"/>
      <c r="G2" s="55"/>
      <c r="H2" s="56"/>
      <c r="I2" s="36" t="s">
        <v>46</v>
      </c>
      <c r="J2" s="54" t="s">
        <v>29</v>
      </c>
      <c r="K2" s="55"/>
      <c r="L2" s="55"/>
      <c r="M2" s="56"/>
      <c r="N2" s="36" t="s">
        <v>46</v>
      </c>
      <c r="O2" s="54" t="s">
        <v>29</v>
      </c>
      <c r="P2" s="55"/>
      <c r="Q2" s="55"/>
      <c r="R2" s="56"/>
      <c r="S2" s="36" t="s">
        <v>46</v>
      </c>
      <c r="T2" s="54" t="s">
        <v>29</v>
      </c>
      <c r="U2" s="55"/>
      <c r="V2" s="55"/>
      <c r="W2" s="56"/>
      <c r="X2" s="36" t="s">
        <v>46</v>
      </c>
      <c r="Y2" s="54" t="s">
        <v>29</v>
      </c>
      <c r="Z2" s="55"/>
      <c r="AA2" s="55"/>
      <c r="AB2" s="56"/>
      <c r="AC2" s="36" t="s">
        <v>46</v>
      </c>
      <c r="AD2" s="54" t="s">
        <v>29</v>
      </c>
      <c r="AE2" s="55"/>
      <c r="AF2" s="55"/>
      <c r="AG2" s="56"/>
      <c r="AH2" s="36" t="s">
        <v>46</v>
      </c>
      <c r="AI2" s="54" t="s">
        <v>29</v>
      </c>
      <c r="AJ2" s="55"/>
      <c r="AK2" s="55"/>
      <c r="AL2" s="56"/>
      <c r="AM2" s="36" t="s">
        <v>46</v>
      </c>
      <c r="AN2" s="54" t="s">
        <v>29</v>
      </c>
      <c r="AO2" s="55"/>
      <c r="AP2" s="55"/>
      <c r="AQ2" s="56"/>
      <c r="AR2" s="36" t="s">
        <v>46</v>
      </c>
      <c r="AS2" s="54" t="s">
        <v>29</v>
      </c>
      <c r="AT2" s="55"/>
      <c r="AU2" s="55"/>
      <c r="AV2" s="56"/>
      <c r="AW2" s="36" t="s">
        <v>46</v>
      </c>
      <c r="AX2" s="54" t="s">
        <v>29</v>
      </c>
      <c r="AY2" s="55"/>
      <c r="AZ2" s="55"/>
      <c r="BA2" s="56"/>
      <c r="BB2" s="36" t="s">
        <v>46</v>
      </c>
      <c r="BC2" s="54" t="s">
        <v>29</v>
      </c>
      <c r="BD2" s="55"/>
      <c r="BE2" s="55"/>
      <c r="BF2" s="56"/>
      <c r="BG2" s="36" t="s">
        <v>46</v>
      </c>
      <c r="BH2" s="54" t="s">
        <v>29</v>
      </c>
      <c r="BI2" s="55"/>
      <c r="BJ2" s="55"/>
      <c r="BK2" s="56"/>
      <c r="BL2" s="36" t="s">
        <v>46</v>
      </c>
      <c r="BM2" s="54" t="s">
        <v>29</v>
      </c>
      <c r="BN2" s="55"/>
      <c r="BO2" s="55"/>
      <c r="BP2" s="56"/>
      <c r="BQ2" s="36" t="s">
        <v>46</v>
      </c>
      <c r="BR2" s="54" t="s">
        <v>29</v>
      </c>
      <c r="BS2" s="55"/>
      <c r="BT2" s="55"/>
      <c r="BU2" s="56"/>
      <c r="BV2" s="36" t="s">
        <v>46</v>
      </c>
      <c r="BW2" s="54" t="s">
        <v>29</v>
      </c>
      <c r="BX2" s="55"/>
      <c r="BY2" s="55"/>
      <c r="BZ2" s="56"/>
      <c r="CA2" s="36" t="s">
        <v>46</v>
      </c>
      <c r="CB2" s="54" t="s">
        <v>29</v>
      </c>
      <c r="CC2" s="55"/>
      <c r="CD2" s="55"/>
      <c r="CE2" s="56"/>
      <c r="CF2" s="36" t="s">
        <v>46</v>
      </c>
      <c r="CG2" s="54" t="s">
        <v>29</v>
      </c>
      <c r="CH2" s="55"/>
      <c r="CI2" s="55"/>
      <c r="CJ2" s="56"/>
      <c r="CK2" s="36" t="s">
        <v>46</v>
      </c>
      <c r="CL2" s="54" t="s">
        <v>29</v>
      </c>
      <c r="CM2" s="55"/>
      <c r="CN2" s="55"/>
      <c r="CO2" s="56"/>
      <c r="CP2" s="36" t="s">
        <v>46</v>
      </c>
      <c r="CQ2" s="54" t="s">
        <v>29</v>
      </c>
      <c r="CR2" s="55"/>
      <c r="CS2" s="55"/>
      <c r="CT2" s="56"/>
      <c r="CU2" s="36" t="s">
        <v>46</v>
      </c>
      <c r="CV2" s="54" t="s">
        <v>29</v>
      </c>
      <c r="CW2" s="55"/>
      <c r="CX2" s="55"/>
      <c r="CY2" s="56"/>
      <c r="CZ2" s="36" t="s">
        <v>46</v>
      </c>
      <c r="DA2" s="54" t="s">
        <v>29</v>
      </c>
      <c r="DB2" s="55"/>
      <c r="DC2" s="55"/>
      <c r="DD2" s="56"/>
      <c r="DE2" s="36" t="s">
        <v>46</v>
      </c>
      <c r="DF2" s="54" t="s">
        <v>29</v>
      </c>
      <c r="DG2" s="55"/>
      <c r="DH2" s="55"/>
      <c r="DI2" s="56"/>
      <c r="DJ2" s="36" t="s">
        <v>46</v>
      </c>
      <c r="DK2" s="54" t="s">
        <v>29</v>
      </c>
      <c r="DL2" s="55"/>
      <c r="DM2" s="55"/>
      <c r="DN2" s="56"/>
      <c r="DO2" s="36" t="s">
        <v>46</v>
      </c>
      <c r="DP2" s="54" t="s">
        <v>29</v>
      </c>
      <c r="DQ2" s="55"/>
      <c r="DR2" s="55"/>
      <c r="DS2" s="56"/>
      <c r="DT2" s="36" t="s">
        <v>46</v>
      </c>
      <c r="DU2" s="54" t="s">
        <v>29</v>
      </c>
      <c r="DV2" s="55"/>
      <c r="DW2" s="55"/>
      <c r="DX2" s="56"/>
      <c r="DY2" s="36" t="s">
        <v>46</v>
      </c>
      <c r="DZ2" s="54" t="s">
        <v>29</v>
      </c>
      <c r="EA2" s="55"/>
      <c r="EB2" s="55"/>
      <c r="EC2" s="55"/>
      <c r="ED2" s="55"/>
      <c r="EE2" s="55"/>
      <c r="EF2" s="55"/>
    </row>
    <row r="3" spans="1:139" ht="51.75" x14ac:dyDescent="0.25">
      <c r="A3" s="8"/>
      <c r="B3" s="9"/>
      <c r="C3" s="9"/>
      <c r="D3" s="36" t="s">
        <v>46</v>
      </c>
      <c r="E3" s="36" t="s">
        <v>47</v>
      </c>
      <c r="F3" s="36" t="s">
        <v>48</v>
      </c>
      <c r="G3" s="36" t="s">
        <v>49</v>
      </c>
      <c r="H3" s="36" t="s">
        <v>50</v>
      </c>
      <c r="I3" s="36" t="s">
        <v>46</v>
      </c>
      <c r="J3" s="36" t="s">
        <v>47</v>
      </c>
      <c r="K3" s="36" t="s">
        <v>48</v>
      </c>
      <c r="L3" s="36" t="s">
        <v>49</v>
      </c>
      <c r="M3" s="36" t="s">
        <v>50</v>
      </c>
      <c r="N3" s="36" t="s">
        <v>46</v>
      </c>
      <c r="O3" s="36" t="s">
        <v>47</v>
      </c>
      <c r="P3" s="36" t="s">
        <v>48</v>
      </c>
      <c r="Q3" s="36" t="s">
        <v>49</v>
      </c>
      <c r="R3" s="36" t="s">
        <v>50</v>
      </c>
      <c r="S3" s="36" t="s">
        <v>46</v>
      </c>
      <c r="T3" s="36" t="s">
        <v>47</v>
      </c>
      <c r="U3" s="36" t="s">
        <v>48</v>
      </c>
      <c r="V3" s="36" t="s">
        <v>49</v>
      </c>
      <c r="W3" s="36" t="s">
        <v>50</v>
      </c>
      <c r="X3" s="36" t="s">
        <v>46</v>
      </c>
      <c r="Y3" s="36" t="s">
        <v>47</v>
      </c>
      <c r="Z3" s="36" t="s">
        <v>48</v>
      </c>
      <c r="AA3" s="36" t="s">
        <v>49</v>
      </c>
      <c r="AB3" s="36" t="s">
        <v>50</v>
      </c>
      <c r="AC3" s="36" t="s">
        <v>46</v>
      </c>
      <c r="AD3" s="36" t="s">
        <v>47</v>
      </c>
      <c r="AE3" s="36" t="s">
        <v>48</v>
      </c>
      <c r="AF3" s="36" t="s">
        <v>49</v>
      </c>
      <c r="AG3" s="36" t="s">
        <v>50</v>
      </c>
      <c r="AH3" s="36" t="s">
        <v>46</v>
      </c>
      <c r="AI3" s="36" t="s">
        <v>47</v>
      </c>
      <c r="AJ3" s="36" t="s">
        <v>48</v>
      </c>
      <c r="AK3" s="36" t="s">
        <v>49</v>
      </c>
      <c r="AL3" s="36" t="s">
        <v>50</v>
      </c>
      <c r="AM3" s="36" t="s">
        <v>46</v>
      </c>
      <c r="AN3" s="36" t="s">
        <v>47</v>
      </c>
      <c r="AO3" s="36" t="s">
        <v>48</v>
      </c>
      <c r="AP3" s="36" t="s">
        <v>49</v>
      </c>
      <c r="AQ3" s="36" t="s">
        <v>50</v>
      </c>
      <c r="AR3" s="36" t="s">
        <v>46</v>
      </c>
      <c r="AS3" s="36" t="s">
        <v>47</v>
      </c>
      <c r="AT3" s="36" t="s">
        <v>48</v>
      </c>
      <c r="AU3" s="36" t="s">
        <v>49</v>
      </c>
      <c r="AV3" s="36" t="s">
        <v>50</v>
      </c>
      <c r="AW3" s="36" t="s">
        <v>46</v>
      </c>
      <c r="AX3" s="36" t="s">
        <v>47</v>
      </c>
      <c r="AY3" s="36" t="s">
        <v>48</v>
      </c>
      <c r="AZ3" s="36" t="s">
        <v>49</v>
      </c>
      <c r="BA3" s="36" t="s">
        <v>50</v>
      </c>
      <c r="BB3" s="36" t="s">
        <v>46</v>
      </c>
      <c r="BC3" s="36" t="s">
        <v>47</v>
      </c>
      <c r="BD3" s="36" t="s">
        <v>48</v>
      </c>
      <c r="BE3" s="36" t="s">
        <v>49</v>
      </c>
      <c r="BF3" s="36" t="s">
        <v>50</v>
      </c>
      <c r="BG3" s="36" t="s">
        <v>46</v>
      </c>
      <c r="BH3" s="36" t="s">
        <v>47</v>
      </c>
      <c r="BI3" s="36" t="s">
        <v>48</v>
      </c>
      <c r="BJ3" s="36" t="s">
        <v>49</v>
      </c>
      <c r="BK3" s="36" t="s">
        <v>50</v>
      </c>
      <c r="BL3" s="36" t="s">
        <v>46</v>
      </c>
      <c r="BM3" s="36" t="s">
        <v>47</v>
      </c>
      <c r="BN3" s="36" t="s">
        <v>48</v>
      </c>
      <c r="BO3" s="36" t="s">
        <v>49</v>
      </c>
      <c r="BP3" s="36" t="s">
        <v>50</v>
      </c>
      <c r="BQ3" s="36" t="s">
        <v>46</v>
      </c>
      <c r="BR3" s="36" t="s">
        <v>47</v>
      </c>
      <c r="BS3" s="36" t="s">
        <v>48</v>
      </c>
      <c r="BT3" s="36" t="s">
        <v>49</v>
      </c>
      <c r="BU3" s="36" t="s">
        <v>50</v>
      </c>
      <c r="BV3" s="36" t="s">
        <v>46</v>
      </c>
      <c r="BW3" s="36" t="s">
        <v>47</v>
      </c>
      <c r="BX3" s="36" t="s">
        <v>48</v>
      </c>
      <c r="BY3" s="36" t="s">
        <v>49</v>
      </c>
      <c r="BZ3" s="36" t="s">
        <v>50</v>
      </c>
      <c r="CA3" s="36" t="s">
        <v>46</v>
      </c>
      <c r="CB3" s="36" t="s">
        <v>47</v>
      </c>
      <c r="CC3" s="36" t="s">
        <v>48</v>
      </c>
      <c r="CD3" s="36" t="s">
        <v>49</v>
      </c>
      <c r="CE3" s="36" t="s">
        <v>50</v>
      </c>
      <c r="CF3" s="36" t="s">
        <v>46</v>
      </c>
      <c r="CG3" s="36" t="s">
        <v>47</v>
      </c>
      <c r="CH3" s="36" t="s">
        <v>48</v>
      </c>
      <c r="CI3" s="36" t="s">
        <v>49</v>
      </c>
      <c r="CJ3" s="36" t="s">
        <v>50</v>
      </c>
      <c r="CK3" s="36" t="s">
        <v>46</v>
      </c>
      <c r="CL3" s="36" t="s">
        <v>47</v>
      </c>
      <c r="CM3" s="36" t="s">
        <v>48</v>
      </c>
      <c r="CN3" s="36" t="s">
        <v>49</v>
      </c>
      <c r="CO3" s="36" t="s">
        <v>50</v>
      </c>
      <c r="CP3" s="36" t="s">
        <v>46</v>
      </c>
      <c r="CQ3" s="36" t="s">
        <v>47</v>
      </c>
      <c r="CR3" s="36" t="s">
        <v>48</v>
      </c>
      <c r="CS3" s="36" t="s">
        <v>49</v>
      </c>
      <c r="CT3" s="36" t="s">
        <v>50</v>
      </c>
      <c r="CU3" s="36" t="s">
        <v>46</v>
      </c>
      <c r="CV3" s="36" t="s">
        <v>47</v>
      </c>
      <c r="CW3" s="36" t="s">
        <v>48</v>
      </c>
      <c r="CX3" s="36" t="s">
        <v>49</v>
      </c>
      <c r="CY3" s="36" t="s">
        <v>50</v>
      </c>
      <c r="CZ3" s="36" t="s">
        <v>46</v>
      </c>
      <c r="DA3" s="36" t="s">
        <v>47</v>
      </c>
      <c r="DB3" s="36" t="s">
        <v>48</v>
      </c>
      <c r="DC3" s="36" t="s">
        <v>49</v>
      </c>
      <c r="DD3" s="36" t="s">
        <v>50</v>
      </c>
      <c r="DE3" s="36" t="s">
        <v>46</v>
      </c>
      <c r="DF3" s="36" t="s">
        <v>47</v>
      </c>
      <c r="DG3" s="36" t="s">
        <v>48</v>
      </c>
      <c r="DH3" s="36" t="s">
        <v>49</v>
      </c>
      <c r="DI3" s="36" t="s">
        <v>50</v>
      </c>
      <c r="DJ3" s="36" t="s">
        <v>46</v>
      </c>
      <c r="DK3" s="36" t="s">
        <v>47</v>
      </c>
      <c r="DL3" s="36" t="s">
        <v>48</v>
      </c>
      <c r="DM3" s="36" t="s">
        <v>49</v>
      </c>
      <c r="DN3" s="36" t="s">
        <v>50</v>
      </c>
      <c r="DO3" s="36" t="s">
        <v>46</v>
      </c>
      <c r="DP3" s="36" t="s">
        <v>47</v>
      </c>
      <c r="DQ3" s="36" t="s">
        <v>48</v>
      </c>
      <c r="DR3" s="36" t="s">
        <v>49</v>
      </c>
      <c r="DS3" s="36" t="s">
        <v>50</v>
      </c>
      <c r="DT3" s="36" t="s">
        <v>46</v>
      </c>
      <c r="DU3" s="36" t="s">
        <v>47</v>
      </c>
      <c r="DV3" s="36" t="s">
        <v>48</v>
      </c>
      <c r="DW3" s="36" t="s">
        <v>49</v>
      </c>
      <c r="DX3" s="36" t="s">
        <v>50</v>
      </c>
      <c r="DY3" s="36" t="s">
        <v>46</v>
      </c>
      <c r="DZ3" s="36" t="s">
        <v>30</v>
      </c>
      <c r="EA3" s="36" t="s">
        <v>31</v>
      </c>
      <c r="EB3" s="36" t="s">
        <v>32</v>
      </c>
      <c r="EC3" s="36" t="s">
        <v>33</v>
      </c>
      <c r="ED3" s="36" t="s">
        <v>34</v>
      </c>
      <c r="EE3" s="36" t="s">
        <v>35</v>
      </c>
      <c r="EF3" s="36" t="s">
        <v>36</v>
      </c>
    </row>
    <row r="4" spans="1:139" ht="90" x14ac:dyDescent="0.25">
      <c r="A4" s="10" t="s">
        <v>0</v>
      </c>
      <c r="B4" s="11" t="s">
        <v>37</v>
      </c>
      <c r="C4" s="11" t="s">
        <v>38</v>
      </c>
      <c r="D4" s="13">
        <f>(E4/F4)*(G4/H4)</f>
        <v>0.84423529411764708</v>
      </c>
      <c r="E4" s="14">
        <f>SUMIFS($I$4:$DX$4,$I$3:$DX$3,E3)</f>
        <v>46</v>
      </c>
      <c r="F4" s="14">
        <f t="shared" ref="F4:H4" si="0">SUMIFS($I$4:$DX$4,$I$3:$DX$3,F3)</f>
        <v>50</v>
      </c>
      <c r="G4" s="14">
        <f t="shared" si="0"/>
        <v>78</v>
      </c>
      <c r="H4" s="14">
        <f t="shared" si="0"/>
        <v>85</v>
      </c>
      <c r="I4" s="13" t="e">
        <f>(J4/K4)*(L4/M4)</f>
        <v>#DIV/0!</v>
      </c>
      <c r="J4" s="4">
        <v>0</v>
      </c>
      <c r="K4" s="4">
        <v>0</v>
      </c>
      <c r="L4" s="4">
        <v>0</v>
      </c>
      <c r="M4" s="4">
        <v>0</v>
      </c>
      <c r="N4" s="13">
        <f>(O4/P4)*(Q4/R4)</f>
        <v>0.9</v>
      </c>
      <c r="O4" s="28">
        <v>1</v>
      </c>
      <c r="P4" s="28">
        <v>1</v>
      </c>
      <c r="Q4" s="28">
        <v>9</v>
      </c>
      <c r="R4" s="28">
        <v>10</v>
      </c>
      <c r="S4" s="13">
        <f>(T4/U4)*(V4/W4)</f>
        <v>0.44444444444444442</v>
      </c>
      <c r="T4" s="22">
        <v>2</v>
      </c>
      <c r="U4" s="22">
        <v>3</v>
      </c>
      <c r="V4" s="22">
        <v>4</v>
      </c>
      <c r="W4" s="22">
        <v>6</v>
      </c>
      <c r="X4" s="13" t="e">
        <f>(Y4/Z4)*(AA4/AB4)</f>
        <v>#DIV/0!</v>
      </c>
      <c r="Y4" s="4">
        <v>0</v>
      </c>
      <c r="Z4" s="4">
        <v>0</v>
      </c>
      <c r="AA4" s="4">
        <v>0</v>
      </c>
      <c r="AB4" s="4">
        <v>0</v>
      </c>
      <c r="AC4" s="2" t="e">
        <f>(AD4/AE4)*(AF4/AG4)</f>
        <v>#DIV/0!</v>
      </c>
      <c r="AD4" s="3">
        <v>0</v>
      </c>
      <c r="AE4" s="3">
        <v>0</v>
      </c>
      <c r="AF4" s="3">
        <v>0</v>
      </c>
      <c r="AG4" s="3">
        <v>0</v>
      </c>
      <c r="AH4" s="2">
        <f>(AI4/AJ4)*(AK4/AL4)</f>
        <v>1</v>
      </c>
      <c r="AI4" s="4">
        <v>2</v>
      </c>
      <c r="AJ4" s="4">
        <v>2</v>
      </c>
      <c r="AK4" s="4">
        <v>2</v>
      </c>
      <c r="AL4" s="4">
        <v>2</v>
      </c>
      <c r="AM4" s="2">
        <f>(AN4/AO4)*(AP4/AQ4)</f>
        <v>1</v>
      </c>
      <c r="AN4" s="3">
        <v>1</v>
      </c>
      <c r="AO4" s="3">
        <v>1</v>
      </c>
      <c r="AP4" s="3">
        <v>1</v>
      </c>
      <c r="AQ4" s="3">
        <v>1</v>
      </c>
      <c r="AR4" s="2" t="e">
        <f>(AS4/AT4)*(AU4/AV4)</f>
        <v>#DIV/0!</v>
      </c>
      <c r="AS4" s="3">
        <v>0</v>
      </c>
      <c r="AT4" s="3">
        <v>0</v>
      </c>
      <c r="AU4" s="3">
        <v>0</v>
      </c>
      <c r="AV4" s="3">
        <v>0</v>
      </c>
      <c r="AW4" s="2">
        <f>(AX4/AY4)*(AZ4/BA4)</f>
        <v>0.25</v>
      </c>
      <c r="AX4" s="3">
        <v>1</v>
      </c>
      <c r="AY4" s="3">
        <v>2</v>
      </c>
      <c r="AZ4" s="3">
        <v>1</v>
      </c>
      <c r="BA4" s="3">
        <v>2</v>
      </c>
      <c r="BB4" s="2">
        <f>(BC4/BD4)*(BE4/BF4)</f>
        <v>1</v>
      </c>
      <c r="BC4" s="24">
        <v>1</v>
      </c>
      <c r="BD4" s="24">
        <v>1</v>
      </c>
      <c r="BE4" s="24">
        <v>1</v>
      </c>
      <c r="BF4" s="24">
        <v>1</v>
      </c>
      <c r="BG4" s="2" t="e">
        <f>(BH4/BI4)*(BJ4/BK4)</f>
        <v>#DIV/0!</v>
      </c>
      <c r="BH4" s="24">
        <v>0</v>
      </c>
      <c r="BI4" s="24">
        <v>0</v>
      </c>
      <c r="BJ4" s="24">
        <v>0</v>
      </c>
      <c r="BK4" s="24">
        <v>0</v>
      </c>
      <c r="BL4" s="2">
        <f>(BM4/BN4)*(BO4/BP4)</f>
        <v>1</v>
      </c>
      <c r="BM4" s="3">
        <v>2</v>
      </c>
      <c r="BN4" s="3">
        <v>2</v>
      </c>
      <c r="BO4" s="3">
        <v>8</v>
      </c>
      <c r="BP4" s="3">
        <v>8</v>
      </c>
      <c r="BQ4" s="2" t="e">
        <f>(BR4/BS4)*(BT4/BU4)</f>
        <v>#DIV/0!</v>
      </c>
      <c r="BR4" s="3">
        <v>0</v>
      </c>
      <c r="BS4" s="3">
        <v>0</v>
      </c>
      <c r="BT4" s="3">
        <v>0</v>
      </c>
      <c r="BU4" s="3">
        <v>0</v>
      </c>
      <c r="BV4" s="2">
        <f>(BW4/BX4)*(BY4/BZ4)</f>
        <v>1</v>
      </c>
      <c r="BW4" s="3">
        <v>1</v>
      </c>
      <c r="BX4" s="3">
        <v>1</v>
      </c>
      <c r="BY4" s="3">
        <v>1</v>
      </c>
      <c r="BZ4" s="3">
        <v>1</v>
      </c>
      <c r="CA4" s="2" t="e">
        <f>(CB4/CC4)*(CD4/CE4)</f>
        <v>#DIV/0!</v>
      </c>
      <c r="CB4" s="21">
        <v>0</v>
      </c>
      <c r="CC4" s="21">
        <v>0</v>
      </c>
      <c r="CD4" s="21">
        <v>0</v>
      </c>
      <c r="CE4" s="21">
        <v>0</v>
      </c>
      <c r="CF4" s="2">
        <f>(CG4/CH4)*(CI4/CJ4)</f>
        <v>0.89488636363636365</v>
      </c>
      <c r="CG4" s="3">
        <v>15</v>
      </c>
      <c r="CH4" s="3">
        <v>16</v>
      </c>
      <c r="CI4" s="3">
        <v>21</v>
      </c>
      <c r="CJ4" s="3">
        <v>22</v>
      </c>
      <c r="CK4" s="2">
        <f>(CL4/CM4)*(CN4/CO4)</f>
        <v>1</v>
      </c>
      <c r="CL4" s="3">
        <v>2</v>
      </c>
      <c r="CM4" s="3">
        <v>2</v>
      </c>
      <c r="CN4" s="3">
        <v>2</v>
      </c>
      <c r="CO4" s="3">
        <v>2</v>
      </c>
      <c r="CP4" s="2">
        <f>(CQ4/CR4)*(CS4/CT4)</f>
        <v>1</v>
      </c>
      <c r="CQ4" s="3">
        <v>1</v>
      </c>
      <c r="CR4" s="3">
        <v>1</v>
      </c>
      <c r="CS4" s="3">
        <v>1</v>
      </c>
      <c r="CT4" s="3">
        <v>1</v>
      </c>
      <c r="CU4" s="2" t="e">
        <f>(CV4/CW4)*(CX4/CY4)</f>
        <v>#DIV/0!</v>
      </c>
      <c r="CV4" s="3">
        <v>0</v>
      </c>
      <c r="CW4" s="3">
        <v>0</v>
      </c>
      <c r="CX4" s="3">
        <v>0</v>
      </c>
      <c r="CY4" s="3">
        <v>0</v>
      </c>
      <c r="CZ4" s="2">
        <f>(DA4/DB4)*(DC4/DD4)</f>
        <v>1</v>
      </c>
      <c r="DA4" s="3">
        <v>4</v>
      </c>
      <c r="DB4" s="3">
        <v>4</v>
      </c>
      <c r="DC4" s="3">
        <v>4</v>
      </c>
      <c r="DD4" s="3">
        <v>4</v>
      </c>
      <c r="DE4" s="2" t="e">
        <f>(DF4/DG4)*(DH4/DI4)</f>
        <v>#DIV/0!</v>
      </c>
      <c r="DF4" s="3">
        <v>0</v>
      </c>
      <c r="DG4" s="3">
        <v>0</v>
      </c>
      <c r="DH4" s="3">
        <v>0</v>
      </c>
      <c r="DI4" s="3">
        <v>0</v>
      </c>
      <c r="DJ4" s="2">
        <f>(DK4/DL4)*(DM4/DN4)</f>
        <v>0.5625</v>
      </c>
      <c r="DK4" s="33">
        <v>3</v>
      </c>
      <c r="DL4" s="33">
        <v>4</v>
      </c>
      <c r="DM4" s="33">
        <v>6</v>
      </c>
      <c r="DN4" s="33">
        <v>8</v>
      </c>
      <c r="DO4" s="2">
        <f>(DP4/DQ4)*(DR4/DS4)</f>
        <v>1</v>
      </c>
      <c r="DP4" s="3">
        <v>1</v>
      </c>
      <c r="DQ4" s="3">
        <v>1</v>
      </c>
      <c r="DR4" s="3">
        <v>4</v>
      </c>
      <c r="DS4" s="3">
        <v>4</v>
      </c>
      <c r="DT4" s="2">
        <f>(DU4/DV4)*(DW4/DX4)</f>
        <v>1</v>
      </c>
      <c r="DU4" s="3">
        <v>9</v>
      </c>
      <c r="DV4" s="3">
        <v>9</v>
      </c>
      <c r="DW4" s="3">
        <v>13</v>
      </c>
      <c r="DX4" s="3">
        <v>13</v>
      </c>
      <c r="DY4" s="18">
        <v>0.76780744402985068</v>
      </c>
      <c r="DZ4" s="3">
        <v>120.66670000000001</v>
      </c>
      <c r="EA4" s="3">
        <v>125.5</v>
      </c>
      <c r="EB4" s="3">
        <v>98.9071</v>
      </c>
      <c r="EC4" s="3">
        <v>108.41670000000001</v>
      </c>
      <c r="ED4" s="19">
        <v>92.552000000000007</v>
      </c>
      <c r="EE4" s="3">
        <v>84.55</v>
      </c>
      <c r="EF4" s="3">
        <v>134</v>
      </c>
      <c r="EG4" s="5" t="s">
        <v>53</v>
      </c>
      <c r="EH4" s="5" t="s">
        <v>54</v>
      </c>
      <c r="EI4" s="5" t="s">
        <v>55</v>
      </c>
    </row>
    <row r="5" spans="1:139" ht="51.75" x14ac:dyDescent="0.25">
      <c r="A5" s="15"/>
      <c r="B5" s="16"/>
      <c r="C5" s="16"/>
      <c r="D5" s="36" t="s">
        <v>46</v>
      </c>
      <c r="E5" s="36" t="s">
        <v>51</v>
      </c>
      <c r="F5" s="36" t="s">
        <v>52</v>
      </c>
      <c r="I5" s="36" t="s">
        <v>46</v>
      </c>
      <c r="J5" s="36" t="s">
        <v>51</v>
      </c>
      <c r="K5" s="36" t="s">
        <v>52</v>
      </c>
      <c r="N5" s="36" t="s">
        <v>46</v>
      </c>
      <c r="O5" s="36" t="s">
        <v>51</v>
      </c>
      <c r="P5" s="36" t="s">
        <v>52</v>
      </c>
      <c r="S5" s="36" t="s">
        <v>46</v>
      </c>
      <c r="T5" s="36" t="s">
        <v>51</v>
      </c>
      <c r="U5" s="36" t="s">
        <v>52</v>
      </c>
      <c r="X5" s="36" t="s">
        <v>46</v>
      </c>
      <c r="Y5" s="36" t="s">
        <v>51</v>
      </c>
      <c r="Z5" s="36" t="s">
        <v>52</v>
      </c>
      <c r="AC5" s="36" t="s">
        <v>46</v>
      </c>
      <c r="AD5" s="36" t="s">
        <v>51</v>
      </c>
      <c r="AE5" s="36" t="s">
        <v>52</v>
      </c>
      <c r="AH5" s="36" t="s">
        <v>46</v>
      </c>
      <c r="AI5" s="36" t="s">
        <v>51</v>
      </c>
      <c r="AJ5" s="36" t="s">
        <v>52</v>
      </c>
      <c r="AM5" s="36" t="s">
        <v>46</v>
      </c>
      <c r="AN5" s="36" t="s">
        <v>51</v>
      </c>
      <c r="AO5" s="36" t="s">
        <v>52</v>
      </c>
      <c r="AR5" s="36" t="s">
        <v>46</v>
      </c>
      <c r="AS5" s="36" t="s">
        <v>51</v>
      </c>
      <c r="AT5" s="36" t="s">
        <v>52</v>
      </c>
      <c r="AW5" s="36" t="s">
        <v>46</v>
      </c>
      <c r="AX5" s="36" t="s">
        <v>51</v>
      </c>
      <c r="AY5" s="36" t="s">
        <v>52</v>
      </c>
      <c r="BB5" s="36" t="s">
        <v>46</v>
      </c>
      <c r="BC5" s="36" t="s">
        <v>51</v>
      </c>
      <c r="BD5" s="36" t="s">
        <v>52</v>
      </c>
      <c r="BG5" s="36" t="s">
        <v>46</v>
      </c>
      <c r="BH5" s="36" t="s">
        <v>51</v>
      </c>
      <c r="BI5" s="36" t="s">
        <v>52</v>
      </c>
      <c r="BL5" s="36" t="s">
        <v>46</v>
      </c>
      <c r="BM5" s="36" t="s">
        <v>51</v>
      </c>
      <c r="BN5" s="36" t="s">
        <v>52</v>
      </c>
      <c r="BQ5" s="36" t="s">
        <v>46</v>
      </c>
      <c r="BR5" s="36" t="s">
        <v>51</v>
      </c>
      <c r="BS5" s="36" t="s">
        <v>52</v>
      </c>
      <c r="BV5" s="36" t="s">
        <v>46</v>
      </c>
      <c r="BW5" s="36" t="s">
        <v>51</v>
      </c>
      <c r="BX5" s="36" t="s">
        <v>52</v>
      </c>
      <c r="CA5" s="36" t="s">
        <v>46</v>
      </c>
      <c r="CB5" s="36" t="s">
        <v>51</v>
      </c>
      <c r="CC5" s="36" t="s">
        <v>52</v>
      </c>
      <c r="CF5" s="36" t="s">
        <v>46</v>
      </c>
      <c r="CG5" s="36" t="s">
        <v>51</v>
      </c>
      <c r="CH5" s="36" t="s">
        <v>52</v>
      </c>
      <c r="CK5" s="36" t="s">
        <v>46</v>
      </c>
      <c r="CL5" s="36" t="s">
        <v>51</v>
      </c>
      <c r="CM5" s="36" t="s">
        <v>52</v>
      </c>
      <c r="CP5" s="36" t="s">
        <v>46</v>
      </c>
      <c r="CQ5" s="36" t="s">
        <v>51</v>
      </c>
      <c r="CR5" s="36" t="s">
        <v>52</v>
      </c>
      <c r="CU5" s="36" t="s">
        <v>46</v>
      </c>
      <c r="CV5" s="36" t="s">
        <v>51</v>
      </c>
      <c r="CW5" s="36" t="s">
        <v>52</v>
      </c>
      <c r="CZ5" s="36" t="s">
        <v>46</v>
      </c>
      <c r="DA5" s="36" t="s">
        <v>51</v>
      </c>
      <c r="DB5" s="36" t="s">
        <v>52</v>
      </c>
      <c r="DE5" s="36" t="s">
        <v>46</v>
      </c>
      <c r="DF5" s="36" t="s">
        <v>51</v>
      </c>
      <c r="DG5" s="36" t="s">
        <v>52</v>
      </c>
      <c r="DJ5" s="36" t="s">
        <v>46</v>
      </c>
      <c r="DK5" s="36" t="s">
        <v>51</v>
      </c>
      <c r="DL5" s="36" t="s">
        <v>52</v>
      </c>
      <c r="DO5" s="36" t="s">
        <v>46</v>
      </c>
      <c r="DP5" s="36" t="s">
        <v>51</v>
      </c>
      <c r="DQ5" s="36" t="s">
        <v>52</v>
      </c>
      <c r="DT5" s="36" t="s">
        <v>46</v>
      </c>
      <c r="DU5" s="36" t="s">
        <v>51</v>
      </c>
      <c r="DV5" s="36" t="s">
        <v>52</v>
      </c>
      <c r="DY5" s="36" t="s">
        <v>46</v>
      </c>
      <c r="DZ5" s="36" t="s">
        <v>51</v>
      </c>
      <c r="EA5" s="36" t="s">
        <v>52</v>
      </c>
      <c r="EB5" s="5"/>
      <c r="EC5" s="5"/>
      <c r="ED5" s="5"/>
      <c r="EE5" s="5"/>
      <c r="EF5" s="5"/>
    </row>
    <row r="6" spans="1:139" ht="90" x14ac:dyDescent="0.25">
      <c r="A6" s="10" t="s">
        <v>0</v>
      </c>
      <c r="B6" s="11" t="s">
        <v>37</v>
      </c>
      <c r="C6" s="12" t="s">
        <v>39</v>
      </c>
      <c r="D6" s="13">
        <f t="shared" ref="D6:D11" si="1">E6/F6</f>
        <v>0.84136904761904763</v>
      </c>
      <c r="E6" s="14">
        <f>SUMIFS($I6:$EA6,$I$5:$EA$5,E$5)</f>
        <v>2827</v>
      </c>
      <c r="F6" s="14">
        <f>SUMIFS($I6:$EA6,$I$5:$EA$5,F$5)</f>
        <v>3360</v>
      </c>
      <c r="I6" s="13">
        <f t="shared" ref="I6:I12" si="2">J6/K6</f>
        <v>0</v>
      </c>
      <c r="J6" s="4">
        <v>0</v>
      </c>
      <c r="K6" s="4">
        <v>59</v>
      </c>
      <c r="L6" s="5" t="b">
        <f>EXACT(K6,K7)</f>
        <v>1</v>
      </c>
      <c r="N6" s="13">
        <f t="shared" ref="N6:N12" si="3">O6/P6</f>
        <v>0</v>
      </c>
      <c r="O6" s="4">
        <v>0</v>
      </c>
      <c r="P6" s="23">
        <v>13</v>
      </c>
      <c r="Q6" s="5" t="b">
        <f>EXACT(P6,P7)</f>
        <v>1</v>
      </c>
      <c r="S6" s="13">
        <f t="shared" ref="S6:S12" si="4">T6/U6</f>
        <v>0</v>
      </c>
      <c r="T6" s="14">
        <v>0</v>
      </c>
      <c r="U6" s="14">
        <v>6</v>
      </c>
      <c r="V6" s="5" t="b">
        <f>EXACT(U6,U7)</f>
        <v>1</v>
      </c>
      <c r="X6" s="13">
        <f t="shared" ref="X6:X11" si="5">Y6/Z6</f>
        <v>0.25</v>
      </c>
      <c r="Y6" s="14">
        <v>1</v>
      </c>
      <c r="Z6" s="14">
        <v>4</v>
      </c>
      <c r="AA6" s="5" t="b">
        <f>EXACT(Z6,Z7)</f>
        <v>1</v>
      </c>
      <c r="AC6" s="2">
        <f t="shared" ref="AC6:AC11" si="6">AD6/AE6</f>
        <v>0</v>
      </c>
      <c r="AD6" s="3">
        <v>0</v>
      </c>
      <c r="AE6" s="34">
        <v>2</v>
      </c>
      <c r="AF6" s="5" t="b">
        <f>EXACT(AE6,AE7)</f>
        <v>1</v>
      </c>
      <c r="AH6" s="2">
        <f t="shared" ref="AH6:AH12" si="7">AI6/AJ6</f>
        <v>0</v>
      </c>
      <c r="AI6" s="3">
        <v>0</v>
      </c>
      <c r="AJ6" s="34">
        <v>10</v>
      </c>
      <c r="AK6" s="5" t="b">
        <f>EXACT(AJ6,AJ7)</f>
        <v>1</v>
      </c>
      <c r="AM6" s="2">
        <f t="shared" ref="AM6:AM12" si="8">AN6/AO6</f>
        <v>0</v>
      </c>
      <c r="AN6" s="3">
        <v>0</v>
      </c>
      <c r="AO6" s="3">
        <v>18</v>
      </c>
      <c r="AP6" s="5" t="b">
        <f>EXACT(AO6,AO7)</f>
        <v>1</v>
      </c>
      <c r="AR6" s="2">
        <f t="shared" ref="AR6:AR12" si="9">AS6/AT6</f>
        <v>0</v>
      </c>
      <c r="AS6" s="3">
        <v>0</v>
      </c>
      <c r="AT6" s="3">
        <v>7</v>
      </c>
      <c r="AU6" s="5" t="b">
        <f>EXACT(AT6,AT7)</f>
        <v>1</v>
      </c>
      <c r="AW6" s="2">
        <f t="shared" ref="AW6:AW12" si="10">AX6/AY6</f>
        <v>0</v>
      </c>
      <c r="AX6" s="34">
        <v>0</v>
      </c>
      <c r="AY6" s="34">
        <v>16</v>
      </c>
      <c r="AZ6" s="5" t="b">
        <f>EXACT(AY6,AY7)</f>
        <v>1</v>
      </c>
      <c r="BB6" s="2">
        <f t="shared" ref="BB6:BB12" si="11">BC6/BD6</f>
        <v>0</v>
      </c>
      <c r="BC6" s="24">
        <v>0</v>
      </c>
      <c r="BD6" s="24">
        <v>1</v>
      </c>
      <c r="BE6" s="5" t="b">
        <f>EXACT(BD6,BD7)</f>
        <v>1</v>
      </c>
      <c r="BG6" s="2">
        <f t="shared" ref="BG6:BG12" si="12">BH6/BI6</f>
        <v>0</v>
      </c>
      <c r="BH6" s="3">
        <v>0</v>
      </c>
      <c r="BI6" s="3">
        <v>4</v>
      </c>
      <c r="BJ6" s="5" t="b">
        <f>EXACT(BI6,BI7)</f>
        <v>1</v>
      </c>
      <c r="BL6" s="2">
        <f t="shared" ref="BL6:BL12" si="13">BM6/BN6</f>
        <v>0</v>
      </c>
      <c r="BM6" s="3">
        <v>0</v>
      </c>
      <c r="BN6" s="3">
        <v>9</v>
      </c>
      <c r="BO6" s="5" t="b">
        <f>EXACT(BN6,BN7)</f>
        <v>1</v>
      </c>
      <c r="BQ6" s="2">
        <f t="shared" ref="BQ6:BQ12" si="14">BR6/BS6</f>
        <v>0</v>
      </c>
      <c r="BR6" s="34">
        <v>0</v>
      </c>
      <c r="BS6" s="34">
        <v>6</v>
      </c>
      <c r="BT6" s="5" t="b">
        <f>EXACT(BS6,BS7)</f>
        <v>1</v>
      </c>
      <c r="BV6" s="2">
        <f t="shared" ref="BV6:BV12" si="15">BW6/BX6</f>
        <v>0</v>
      </c>
      <c r="BW6" s="3">
        <v>0</v>
      </c>
      <c r="BX6" s="3">
        <v>2</v>
      </c>
      <c r="BY6" s="5" t="b">
        <f>EXACT(BX6,BX7)</f>
        <v>1</v>
      </c>
      <c r="CA6" s="2">
        <f t="shared" ref="CA6:CA12" si="16">CB6/CC6</f>
        <v>0</v>
      </c>
      <c r="CB6" s="31">
        <v>0</v>
      </c>
      <c r="CC6" s="31">
        <v>1</v>
      </c>
      <c r="CD6" s="5" t="b">
        <f>EXACT(CC6,CC7)</f>
        <v>1</v>
      </c>
      <c r="CF6" s="2">
        <f t="shared" ref="CF6:CF12" si="17">CG6/CH6</f>
        <v>0</v>
      </c>
      <c r="CG6" s="3">
        <v>0</v>
      </c>
      <c r="CH6" s="34">
        <v>191</v>
      </c>
      <c r="CI6" s="5" t="b">
        <f>EXACT(CH6,CH7)</f>
        <v>1</v>
      </c>
      <c r="CK6" s="2">
        <f t="shared" ref="CK6:CK12" si="18">CL6/CM6</f>
        <v>0</v>
      </c>
      <c r="CL6" s="3">
        <v>0</v>
      </c>
      <c r="CM6" s="3">
        <v>20</v>
      </c>
      <c r="CN6" s="5" t="b">
        <f>EXACT(CM6,CM7)</f>
        <v>1</v>
      </c>
      <c r="CP6" s="2">
        <f t="shared" ref="CP6:CP12" si="19">CQ6/CR6</f>
        <v>0</v>
      </c>
      <c r="CQ6" s="3">
        <v>0</v>
      </c>
      <c r="CR6" s="34">
        <v>9</v>
      </c>
      <c r="CS6" s="5" t="b">
        <f>EXACT(CR6,CR7)</f>
        <v>1</v>
      </c>
      <c r="CU6" s="2" t="e">
        <f t="shared" ref="CU6:CU12" si="20">CV6/CW6</f>
        <v>#DIV/0!</v>
      </c>
      <c r="CV6" s="3">
        <v>0</v>
      </c>
      <c r="CW6" s="3">
        <v>0</v>
      </c>
      <c r="CX6" s="5" t="b">
        <f>EXACT(CW6,CW7)</f>
        <v>1</v>
      </c>
      <c r="CZ6" s="2">
        <f t="shared" ref="CZ6:CZ12" si="21">DA6/DB6</f>
        <v>0</v>
      </c>
      <c r="DA6" s="3">
        <v>0</v>
      </c>
      <c r="DB6" s="3">
        <v>14</v>
      </c>
      <c r="DC6" s="5" t="b">
        <f>EXACT(DB6,DB7)</f>
        <v>1</v>
      </c>
      <c r="DE6" s="2">
        <f t="shared" ref="DE6:DE12" si="22">DF6/DG6</f>
        <v>1</v>
      </c>
      <c r="DF6" s="3">
        <v>1</v>
      </c>
      <c r="DG6" s="3">
        <v>1</v>
      </c>
      <c r="DH6" s="5" t="b">
        <f>EXACT(DG6,DG7)</f>
        <v>1</v>
      </c>
      <c r="DJ6" s="2">
        <f t="shared" ref="DJ6:DJ12" si="23">DK6/DL6</f>
        <v>0</v>
      </c>
      <c r="DK6" s="3">
        <v>0</v>
      </c>
      <c r="DL6" s="34">
        <v>21</v>
      </c>
      <c r="DM6" s="5" t="b">
        <f>EXACT(DL6,DL7)</f>
        <v>1</v>
      </c>
      <c r="DO6" s="2">
        <f t="shared" ref="DO6:DO12" si="24">DP6/DQ6</f>
        <v>0</v>
      </c>
      <c r="DP6" s="3">
        <v>0</v>
      </c>
      <c r="DQ6" s="34">
        <v>10</v>
      </c>
      <c r="DR6" s="5" t="b">
        <f>EXACT(DQ6,DQ7)</f>
        <v>1</v>
      </c>
      <c r="DT6" s="2">
        <f t="shared" ref="DT6:DT12" si="25">DU6/DV6</f>
        <v>0</v>
      </c>
      <c r="DU6" s="3">
        <v>0</v>
      </c>
      <c r="DV6" s="3">
        <v>111</v>
      </c>
      <c r="DW6" s="5" t="b">
        <f>EXACT(DV6,DV7)</f>
        <v>1</v>
      </c>
      <c r="DY6" s="2">
        <v>1</v>
      </c>
      <c r="DZ6" s="3">
        <f>2072+ED6</f>
        <v>2825</v>
      </c>
      <c r="EA6" s="3">
        <f>2072+EE6</f>
        <v>2825</v>
      </c>
      <c r="EB6" s="5" t="b">
        <f>EXACT(EA6,EA7)</f>
        <v>1</v>
      </c>
      <c r="EC6" s="5"/>
      <c r="ED6" s="5">
        <v>753</v>
      </c>
      <c r="EE6" s="5">
        <v>753</v>
      </c>
      <c r="EF6" s="5"/>
    </row>
    <row r="7" spans="1:139" ht="90" x14ac:dyDescent="0.25">
      <c r="A7" s="10" t="s">
        <v>0</v>
      </c>
      <c r="B7" s="11" t="s">
        <v>37</v>
      </c>
      <c r="C7" s="12" t="s">
        <v>40</v>
      </c>
      <c r="D7" s="13">
        <f t="shared" si="1"/>
        <v>7.4404761904761904E-2</v>
      </c>
      <c r="E7" s="14">
        <f>SUMIFS($I7:$EA7,$I$5:$EA$5,E$5)</f>
        <v>250</v>
      </c>
      <c r="F7" s="14">
        <f t="shared" ref="E7:F12" si="26">SUMIFS($I7:$EA7,$I$5:$EA$5,F$5)</f>
        <v>3360</v>
      </c>
      <c r="I7" s="13">
        <f t="shared" si="2"/>
        <v>0</v>
      </c>
      <c r="J7" s="4">
        <v>0</v>
      </c>
      <c r="K7" s="4">
        <v>59</v>
      </c>
      <c r="L7" s="5" t="b">
        <f>EXACT(K7,K8)</f>
        <v>1</v>
      </c>
      <c r="N7" s="13">
        <f t="shared" si="3"/>
        <v>0</v>
      </c>
      <c r="O7" s="4">
        <v>0</v>
      </c>
      <c r="P7" s="4">
        <v>13</v>
      </c>
      <c r="Q7" s="5" t="b">
        <f>EXACT(P7,P8)</f>
        <v>1</v>
      </c>
      <c r="S7" s="13">
        <f t="shared" si="4"/>
        <v>0</v>
      </c>
      <c r="T7" s="14">
        <v>0</v>
      </c>
      <c r="U7" s="14">
        <v>6</v>
      </c>
      <c r="V7" s="5" t="b">
        <f>EXACT(U7,U8)</f>
        <v>1</v>
      </c>
      <c r="X7" s="13">
        <f t="shared" si="5"/>
        <v>0.75</v>
      </c>
      <c r="Y7" s="14">
        <v>3</v>
      </c>
      <c r="Z7" s="14">
        <v>4</v>
      </c>
      <c r="AA7" s="5" t="b">
        <f>EXACT(Z7,Z8)</f>
        <v>1</v>
      </c>
      <c r="AC7" s="2">
        <f t="shared" si="6"/>
        <v>1</v>
      </c>
      <c r="AD7" s="3">
        <v>2</v>
      </c>
      <c r="AE7" s="3">
        <v>2</v>
      </c>
      <c r="AF7" s="5" t="b">
        <f>EXACT(AE7,AE8)</f>
        <v>1</v>
      </c>
      <c r="AH7" s="2">
        <f t="shared" si="7"/>
        <v>0.9</v>
      </c>
      <c r="AI7" s="3">
        <v>9</v>
      </c>
      <c r="AJ7" s="3">
        <v>10</v>
      </c>
      <c r="AK7" s="5" t="b">
        <f>EXACT(AJ7,AJ8)</f>
        <v>1</v>
      </c>
      <c r="AM7" s="2">
        <f t="shared" si="8"/>
        <v>0.66666666666666663</v>
      </c>
      <c r="AN7" s="3">
        <v>12</v>
      </c>
      <c r="AO7" s="3">
        <v>18</v>
      </c>
      <c r="AP7" s="5" t="b">
        <f>EXACT(AO7,AO8)</f>
        <v>1</v>
      </c>
      <c r="AR7" s="2">
        <f t="shared" si="9"/>
        <v>0</v>
      </c>
      <c r="AS7" s="3">
        <v>0</v>
      </c>
      <c r="AT7" s="3">
        <v>7</v>
      </c>
      <c r="AU7" s="5" t="b">
        <f>EXACT(AT7,AT8)</f>
        <v>1</v>
      </c>
      <c r="AW7" s="2">
        <f t="shared" si="10"/>
        <v>0.375</v>
      </c>
      <c r="AX7" s="37">
        <v>6</v>
      </c>
      <c r="AY7" s="37">
        <v>16</v>
      </c>
      <c r="AZ7" s="5" t="b">
        <f>EXACT(AY7,AY8)</f>
        <v>1</v>
      </c>
      <c r="BB7" s="2">
        <f t="shared" si="11"/>
        <v>1</v>
      </c>
      <c r="BC7" s="24">
        <v>1</v>
      </c>
      <c r="BD7" s="24">
        <v>1</v>
      </c>
      <c r="BE7" s="5" t="b">
        <f>EXACT(BD7,BD8)</f>
        <v>1</v>
      </c>
      <c r="BG7" s="2">
        <f t="shared" si="12"/>
        <v>0.75</v>
      </c>
      <c r="BH7" s="3">
        <v>3</v>
      </c>
      <c r="BI7" s="3">
        <v>4</v>
      </c>
      <c r="BJ7" s="5" t="b">
        <f>EXACT(BI7,BI8)</f>
        <v>1</v>
      </c>
      <c r="BL7" s="2">
        <f t="shared" si="13"/>
        <v>0</v>
      </c>
      <c r="BM7" s="3">
        <v>0</v>
      </c>
      <c r="BN7" s="3">
        <v>9</v>
      </c>
      <c r="BO7" s="5" t="b">
        <f>EXACT(BN7,BN8)</f>
        <v>1</v>
      </c>
      <c r="BQ7" s="2">
        <f t="shared" si="14"/>
        <v>1</v>
      </c>
      <c r="BR7" s="37">
        <v>6</v>
      </c>
      <c r="BS7" s="37">
        <v>6</v>
      </c>
      <c r="BT7" s="5" t="b">
        <f>EXACT(BS7,BS8)</f>
        <v>1</v>
      </c>
      <c r="BV7" s="2">
        <f t="shared" si="15"/>
        <v>0.5</v>
      </c>
      <c r="BW7" s="3">
        <v>1</v>
      </c>
      <c r="BX7" s="3">
        <v>2</v>
      </c>
      <c r="BY7" s="5" t="b">
        <f>EXACT(BX7,BX8)</f>
        <v>1</v>
      </c>
      <c r="CA7" s="2">
        <f t="shared" si="16"/>
        <v>0</v>
      </c>
      <c r="CB7" s="31">
        <v>0</v>
      </c>
      <c r="CC7" s="31">
        <v>1</v>
      </c>
      <c r="CD7" s="5" t="b">
        <f>EXACT(CC7,CC8)</f>
        <v>1</v>
      </c>
      <c r="CF7" s="2">
        <f t="shared" si="17"/>
        <v>0.75392670157068065</v>
      </c>
      <c r="CG7" s="35">
        <v>144</v>
      </c>
      <c r="CH7" s="35">
        <v>191</v>
      </c>
      <c r="CI7" s="5" t="b">
        <f>EXACT(CH7,CH8)</f>
        <v>1</v>
      </c>
      <c r="CK7" s="2">
        <f t="shared" si="18"/>
        <v>0.8</v>
      </c>
      <c r="CL7" s="3">
        <v>16</v>
      </c>
      <c r="CM7" s="3">
        <v>20</v>
      </c>
      <c r="CN7" s="5" t="b">
        <f>EXACT(CM7,CM8)</f>
        <v>1</v>
      </c>
      <c r="CP7" s="2">
        <f t="shared" si="19"/>
        <v>1</v>
      </c>
      <c r="CQ7" s="3">
        <v>9</v>
      </c>
      <c r="CR7" s="34">
        <v>9</v>
      </c>
      <c r="CS7" s="5" t="b">
        <f>EXACT(CR7,CR8)</f>
        <v>1</v>
      </c>
      <c r="CU7" s="2" t="e">
        <f t="shared" si="20"/>
        <v>#DIV/0!</v>
      </c>
      <c r="CV7" s="3">
        <v>0</v>
      </c>
      <c r="CW7" s="3">
        <v>0</v>
      </c>
      <c r="CX7" s="5" t="b">
        <f>EXACT(CW7,CW8)</f>
        <v>1</v>
      </c>
      <c r="CZ7" s="2">
        <f t="shared" si="21"/>
        <v>0.7142857142857143</v>
      </c>
      <c r="DA7" s="3">
        <v>10</v>
      </c>
      <c r="DB7" s="3">
        <v>14</v>
      </c>
      <c r="DC7" s="5" t="b">
        <f>EXACT(DB7,DB8)</f>
        <v>1</v>
      </c>
      <c r="DE7" s="2">
        <f t="shared" si="22"/>
        <v>0</v>
      </c>
      <c r="DF7" s="3">
        <v>0</v>
      </c>
      <c r="DG7" s="3">
        <v>1</v>
      </c>
      <c r="DH7" s="5" t="b">
        <f>EXACT(DG7,DG8)</f>
        <v>1</v>
      </c>
      <c r="DJ7" s="2">
        <f t="shared" si="23"/>
        <v>0.8571428571428571</v>
      </c>
      <c r="DK7" s="35">
        <v>18</v>
      </c>
      <c r="DL7" s="35">
        <v>21</v>
      </c>
      <c r="DM7" s="5" t="b">
        <f>EXACT(DL7,DL8)</f>
        <v>1</v>
      </c>
      <c r="DO7" s="2">
        <f t="shared" si="24"/>
        <v>1</v>
      </c>
      <c r="DP7" s="34">
        <v>10</v>
      </c>
      <c r="DQ7" s="34">
        <v>10</v>
      </c>
      <c r="DR7" s="5" t="b">
        <f>EXACT(DQ7,DQ8)</f>
        <v>1</v>
      </c>
      <c r="DT7" s="2">
        <f t="shared" si="25"/>
        <v>0</v>
      </c>
      <c r="DU7" s="3">
        <v>0</v>
      </c>
      <c r="DV7" s="3">
        <v>111</v>
      </c>
      <c r="DW7" s="5" t="b">
        <f>EXACT(DV7,DV8)</f>
        <v>1</v>
      </c>
      <c r="DY7" s="2">
        <v>0</v>
      </c>
      <c r="DZ7" s="3">
        <v>0</v>
      </c>
      <c r="EA7" s="3">
        <f>2072+EE7</f>
        <v>2825</v>
      </c>
      <c r="EB7" s="5" t="b">
        <f>EXACT(EA7,EA8)</f>
        <v>1</v>
      </c>
      <c r="ED7" s="5">
        <v>0</v>
      </c>
      <c r="EE7" s="5">
        <v>753</v>
      </c>
      <c r="EF7" s="5"/>
    </row>
    <row r="8" spans="1:139" ht="90" x14ac:dyDescent="0.25">
      <c r="A8" s="10" t="s">
        <v>0</v>
      </c>
      <c r="B8" s="11" t="s">
        <v>37</v>
      </c>
      <c r="C8" s="12" t="s">
        <v>41</v>
      </c>
      <c r="D8" s="13">
        <f t="shared" si="1"/>
        <v>7.2619047619047625E-2</v>
      </c>
      <c r="E8" s="14">
        <f t="shared" si="26"/>
        <v>244</v>
      </c>
      <c r="F8" s="14">
        <f t="shared" si="26"/>
        <v>3360</v>
      </c>
      <c r="I8" s="13">
        <f t="shared" si="2"/>
        <v>1</v>
      </c>
      <c r="J8" s="4">
        <v>59</v>
      </c>
      <c r="K8" s="4">
        <v>59</v>
      </c>
      <c r="L8" s="5">
        <f>K8-SUM(J6:J8)</f>
        <v>0</v>
      </c>
      <c r="N8" s="13">
        <f t="shared" si="3"/>
        <v>1</v>
      </c>
      <c r="O8" s="4">
        <v>13</v>
      </c>
      <c r="P8" s="4">
        <v>13</v>
      </c>
      <c r="Q8" s="5">
        <f>P8-SUM(O6:O8)</f>
        <v>0</v>
      </c>
      <c r="S8" s="13">
        <f t="shared" si="4"/>
        <v>1</v>
      </c>
      <c r="T8" s="14">
        <v>6</v>
      </c>
      <c r="U8" s="14">
        <v>6</v>
      </c>
      <c r="V8" s="5">
        <f>U8-SUM(T6:T8)</f>
        <v>0</v>
      </c>
      <c r="X8" s="13">
        <f t="shared" si="5"/>
        <v>0</v>
      </c>
      <c r="Y8" s="14">
        <v>0</v>
      </c>
      <c r="Z8" s="14">
        <v>4</v>
      </c>
      <c r="AA8" s="5">
        <f>Z8-SUM(Y6:Y8)</f>
        <v>0</v>
      </c>
      <c r="AC8" s="2">
        <f t="shared" si="6"/>
        <v>0</v>
      </c>
      <c r="AD8" s="3">
        <v>0</v>
      </c>
      <c r="AE8" s="34">
        <v>2</v>
      </c>
      <c r="AF8" s="5">
        <f>AE8-SUM(AD6:AD8)</f>
        <v>0</v>
      </c>
      <c r="AH8" s="2">
        <f t="shared" si="7"/>
        <v>0.1</v>
      </c>
      <c r="AI8" s="3">
        <v>1</v>
      </c>
      <c r="AJ8" s="3">
        <v>10</v>
      </c>
      <c r="AK8" s="5">
        <f>AJ8-SUM(AI6:AI8)</f>
        <v>0</v>
      </c>
      <c r="AM8" s="2">
        <f t="shared" si="8"/>
        <v>0.33333333333333331</v>
      </c>
      <c r="AN8" s="3">
        <v>6</v>
      </c>
      <c r="AO8" s="3">
        <v>18</v>
      </c>
      <c r="AP8" s="5">
        <f>AO8-SUM(AN6:AN8)</f>
        <v>0</v>
      </c>
      <c r="AR8" s="2">
        <f t="shared" si="9"/>
        <v>1</v>
      </c>
      <c r="AS8" s="3">
        <v>7</v>
      </c>
      <c r="AT8" s="3">
        <v>7</v>
      </c>
      <c r="AU8" s="5">
        <f>AT8-SUM(AS6:AS8)</f>
        <v>0</v>
      </c>
      <c r="AW8" s="2">
        <f t="shared" si="10"/>
        <v>0.625</v>
      </c>
      <c r="AX8" s="37">
        <v>10</v>
      </c>
      <c r="AY8" s="37">
        <v>16</v>
      </c>
      <c r="AZ8" s="5">
        <f>AY8-SUM(AX6:AX8)</f>
        <v>0</v>
      </c>
      <c r="BB8" s="2">
        <f t="shared" si="11"/>
        <v>0</v>
      </c>
      <c r="BC8" s="24">
        <v>0</v>
      </c>
      <c r="BD8" s="24">
        <v>1</v>
      </c>
      <c r="BE8" s="5">
        <f>BD8-SUM(BC6:BC8)</f>
        <v>0</v>
      </c>
      <c r="BG8" s="2">
        <f t="shared" si="12"/>
        <v>0.25</v>
      </c>
      <c r="BH8" s="3">
        <v>1</v>
      </c>
      <c r="BI8" s="3">
        <v>4</v>
      </c>
      <c r="BJ8" s="5">
        <f>BI8-SUM(BH6:BH8)</f>
        <v>0</v>
      </c>
      <c r="BL8" s="2">
        <f t="shared" si="13"/>
        <v>0.1111111111111111</v>
      </c>
      <c r="BM8" s="3">
        <v>1</v>
      </c>
      <c r="BN8" s="3">
        <v>9</v>
      </c>
      <c r="BO8" s="5">
        <f>BN8-SUM(BM6:BM8)</f>
        <v>8</v>
      </c>
      <c r="BQ8" s="2">
        <f t="shared" si="14"/>
        <v>0</v>
      </c>
      <c r="BR8" s="34">
        <v>0</v>
      </c>
      <c r="BS8" s="34">
        <v>6</v>
      </c>
      <c r="BT8" s="5">
        <f>BS8-SUM(BR6:BR8)</f>
        <v>0</v>
      </c>
      <c r="BV8" s="2">
        <f t="shared" si="15"/>
        <v>0.5</v>
      </c>
      <c r="BW8" s="3">
        <v>1</v>
      </c>
      <c r="BX8" s="3">
        <v>2</v>
      </c>
      <c r="BY8" s="5">
        <f>BX8-SUM(BW6:BW8)</f>
        <v>0</v>
      </c>
      <c r="CA8" s="2">
        <f t="shared" si="16"/>
        <v>1</v>
      </c>
      <c r="CB8" s="31">
        <v>1</v>
      </c>
      <c r="CC8" s="31">
        <v>1</v>
      </c>
      <c r="CD8" s="5">
        <f>CC8-SUM(CB6:CB8)</f>
        <v>0</v>
      </c>
      <c r="CF8" s="2">
        <f t="shared" si="17"/>
        <v>8.3769633507853408E-2</v>
      </c>
      <c r="CG8" s="35">
        <v>16</v>
      </c>
      <c r="CH8" s="35">
        <v>191</v>
      </c>
      <c r="CI8" s="5">
        <f>CH8-SUM(CG6:CG8)</f>
        <v>31</v>
      </c>
      <c r="CK8" s="2">
        <f t="shared" si="18"/>
        <v>0.2</v>
      </c>
      <c r="CL8" s="3">
        <v>4</v>
      </c>
      <c r="CM8" s="3">
        <v>20</v>
      </c>
      <c r="CN8" s="5">
        <f>CM8-SUM(CL6:CL8)</f>
        <v>0</v>
      </c>
      <c r="CP8" s="2">
        <f t="shared" si="19"/>
        <v>0</v>
      </c>
      <c r="CQ8" s="3">
        <v>0</v>
      </c>
      <c r="CR8" s="34">
        <v>9</v>
      </c>
      <c r="CS8" s="5">
        <f>CR8-SUM(CQ6:CQ8)</f>
        <v>0</v>
      </c>
      <c r="CU8" s="2" t="e">
        <f t="shared" si="20"/>
        <v>#DIV/0!</v>
      </c>
      <c r="CV8" s="3">
        <v>0</v>
      </c>
      <c r="CW8" s="3">
        <v>0</v>
      </c>
      <c r="CX8" s="5">
        <f>CW8-SUM(CV6:CV8)</f>
        <v>0</v>
      </c>
      <c r="CZ8" s="2">
        <f t="shared" si="21"/>
        <v>0.2857142857142857</v>
      </c>
      <c r="DA8" s="3">
        <v>4</v>
      </c>
      <c r="DB8" s="3">
        <v>14</v>
      </c>
      <c r="DC8" s="5">
        <f>DB8-SUM(DA6:DA8)</f>
        <v>0</v>
      </c>
      <c r="DE8" s="2">
        <f t="shared" si="22"/>
        <v>0</v>
      </c>
      <c r="DF8" s="3">
        <v>0</v>
      </c>
      <c r="DG8" s="3">
        <v>1</v>
      </c>
      <c r="DH8" s="5">
        <f>DG8-SUM(DF6:DF8)</f>
        <v>0</v>
      </c>
      <c r="DJ8" s="2">
        <f t="shared" si="23"/>
        <v>0.14285714285714285</v>
      </c>
      <c r="DK8" s="35">
        <v>3</v>
      </c>
      <c r="DL8" s="35">
        <v>21</v>
      </c>
      <c r="DM8" s="5">
        <f>DL8-SUM(DK6:DK8)</f>
        <v>0</v>
      </c>
      <c r="DO8" s="2">
        <f t="shared" si="24"/>
        <v>0</v>
      </c>
      <c r="DP8" s="3">
        <v>0</v>
      </c>
      <c r="DQ8" s="34">
        <v>10</v>
      </c>
      <c r="DR8" s="5">
        <f>DQ8-SUM(DP6:DP8)</f>
        <v>0</v>
      </c>
      <c r="DT8" s="2">
        <f t="shared" si="25"/>
        <v>1</v>
      </c>
      <c r="DU8" s="3">
        <v>111</v>
      </c>
      <c r="DV8" s="3">
        <v>111</v>
      </c>
      <c r="DW8" s="5">
        <f>DV8-SUM(DU6:DU8)</f>
        <v>0</v>
      </c>
      <c r="DY8" s="2">
        <v>0</v>
      </c>
      <c r="DZ8" s="3">
        <v>0</v>
      </c>
      <c r="EA8" s="3">
        <f>2072+EE8</f>
        <v>2825</v>
      </c>
      <c r="EB8" s="5">
        <f>EA8-SUM(DZ6:DZ8)</f>
        <v>0</v>
      </c>
      <c r="ED8" s="5">
        <v>0</v>
      </c>
      <c r="EE8" s="5">
        <v>753</v>
      </c>
      <c r="EF8" s="5"/>
    </row>
    <row r="9" spans="1:139" ht="90" x14ac:dyDescent="0.25">
      <c r="A9" s="10" t="s">
        <v>0</v>
      </c>
      <c r="B9" s="11" t="s">
        <v>37</v>
      </c>
      <c r="C9" s="12" t="s">
        <v>42</v>
      </c>
      <c r="D9" s="13">
        <f t="shared" si="1"/>
        <v>0.5</v>
      </c>
      <c r="E9" s="14">
        <f t="shared" si="26"/>
        <v>3</v>
      </c>
      <c r="F9" s="14">
        <f t="shared" si="26"/>
        <v>6</v>
      </c>
      <c r="I9" s="13" t="e">
        <f t="shared" si="2"/>
        <v>#DIV/0!</v>
      </c>
      <c r="J9" s="4">
        <v>0</v>
      </c>
      <c r="K9" s="4">
        <v>0</v>
      </c>
      <c r="N9" s="13" t="e">
        <f t="shared" si="3"/>
        <v>#DIV/0!</v>
      </c>
      <c r="O9" s="4">
        <v>0</v>
      </c>
      <c r="P9" s="4">
        <v>0</v>
      </c>
      <c r="S9" s="13" t="e">
        <f t="shared" si="4"/>
        <v>#DIV/0!</v>
      </c>
      <c r="T9" s="14">
        <v>0</v>
      </c>
      <c r="U9" s="14">
        <v>0</v>
      </c>
      <c r="X9" s="13" t="e">
        <f t="shared" si="5"/>
        <v>#DIV/0!</v>
      </c>
      <c r="Y9" s="14">
        <v>0</v>
      </c>
      <c r="Z9" s="14">
        <v>0</v>
      </c>
      <c r="AC9" s="2" t="e">
        <f t="shared" si="6"/>
        <v>#DIV/0!</v>
      </c>
      <c r="AD9" s="3">
        <v>0</v>
      </c>
      <c r="AE9" s="3">
        <v>0</v>
      </c>
      <c r="AH9" s="2" t="e">
        <f t="shared" si="7"/>
        <v>#DIV/0!</v>
      </c>
      <c r="AI9" s="3">
        <v>0</v>
      </c>
      <c r="AJ9" s="3">
        <v>0</v>
      </c>
      <c r="AM9" s="2" t="e">
        <f t="shared" si="8"/>
        <v>#DIV/0!</v>
      </c>
      <c r="AN9" s="3">
        <v>0</v>
      </c>
      <c r="AO9" s="3">
        <v>0</v>
      </c>
      <c r="AR9" s="2" t="e">
        <f t="shared" si="9"/>
        <v>#DIV/0!</v>
      </c>
      <c r="AS9" s="3">
        <v>0</v>
      </c>
      <c r="AT9" s="3">
        <v>0</v>
      </c>
      <c r="AW9" s="2" t="e">
        <f t="shared" si="10"/>
        <v>#DIV/0!</v>
      </c>
      <c r="AX9" s="34">
        <v>0</v>
      </c>
      <c r="AY9" s="34">
        <v>0</v>
      </c>
      <c r="BB9" s="2" t="e">
        <f t="shared" si="11"/>
        <v>#DIV/0!</v>
      </c>
      <c r="BC9" s="24">
        <v>0</v>
      </c>
      <c r="BD9" s="24">
        <v>0</v>
      </c>
      <c r="BG9" s="2">
        <f t="shared" si="12"/>
        <v>1</v>
      </c>
      <c r="BH9" s="3">
        <v>2</v>
      </c>
      <c r="BI9" s="3">
        <v>2</v>
      </c>
      <c r="BL9" s="2" t="e">
        <f t="shared" si="13"/>
        <v>#DIV/0!</v>
      </c>
      <c r="BM9" s="3">
        <v>0</v>
      </c>
      <c r="BN9" s="3">
        <v>0</v>
      </c>
      <c r="BQ9" s="2" t="e">
        <f t="shared" si="14"/>
        <v>#DIV/0!</v>
      </c>
      <c r="BR9" s="34">
        <v>0</v>
      </c>
      <c r="BS9" s="34">
        <v>0</v>
      </c>
      <c r="BV9" s="2" t="e">
        <f t="shared" si="15"/>
        <v>#DIV/0!</v>
      </c>
      <c r="BW9" s="3">
        <v>0</v>
      </c>
      <c r="BX9" s="3">
        <v>0</v>
      </c>
      <c r="CA9" s="2" t="e">
        <f t="shared" si="16"/>
        <v>#DIV/0!</v>
      </c>
      <c r="CB9" s="31">
        <v>0</v>
      </c>
      <c r="CC9" s="31">
        <v>0</v>
      </c>
      <c r="CF9" s="2" t="e">
        <f t="shared" si="17"/>
        <v>#DIV/0!</v>
      </c>
      <c r="CG9" s="3">
        <v>0</v>
      </c>
      <c r="CH9" s="3">
        <v>0</v>
      </c>
      <c r="CK9" s="2" t="e">
        <f t="shared" si="18"/>
        <v>#DIV/0!</v>
      </c>
      <c r="CL9" s="3">
        <v>0</v>
      </c>
      <c r="CM9" s="3">
        <v>0</v>
      </c>
      <c r="CP9" s="2" t="e">
        <f t="shared" si="19"/>
        <v>#DIV/0!</v>
      </c>
      <c r="CQ9" s="3">
        <v>0</v>
      </c>
      <c r="CR9" s="3">
        <v>0</v>
      </c>
      <c r="CU9" s="2" t="e">
        <f t="shared" si="20"/>
        <v>#DIV/0!</v>
      </c>
      <c r="CV9" s="3">
        <v>0</v>
      </c>
      <c r="CW9" s="3">
        <v>0</v>
      </c>
      <c r="CZ9" s="2">
        <f t="shared" si="21"/>
        <v>0</v>
      </c>
      <c r="DA9" s="3">
        <v>0</v>
      </c>
      <c r="DB9" s="3">
        <v>1</v>
      </c>
      <c r="DE9" s="2">
        <f t="shared" si="22"/>
        <v>0</v>
      </c>
      <c r="DF9" s="3">
        <v>0</v>
      </c>
      <c r="DG9" s="3">
        <v>1</v>
      </c>
      <c r="DJ9" s="2" t="e">
        <f t="shared" si="23"/>
        <v>#DIV/0!</v>
      </c>
      <c r="DK9" s="3">
        <v>0</v>
      </c>
      <c r="DL9" s="3">
        <v>0</v>
      </c>
      <c r="DO9" s="2" t="e">
        <f t="shared" si="24"/>
        <v>#DIV/0!</v>
      </c>
      <c r="DP9" s="3">
        <v>0</v>
      </c>
      <c r="DQ9" s="3">
        <v>0</v>
      </c>
      <c r="DT9" s="2" t="e">
        <f t="shared" si="25"/>
        <v>#DIV/0!</v>
      </c>
      <c r="DU9" s="3">
        <v>0</v>
      </c>
      <c r="DV9" s="3">
        <v>0</v>
      </c>
      <c r="DY9" s="2" t="e">
        <v>#DIV/0!</v>
      </c>
      <c r="DZ9" s="3">
        <f>0+ED9</f>
        <v>1</v>
      </c>
      <c r="EA9" s="3">
        <f>1+EE9</f>
        <v>2</v>
      </c>
      <c r="ED9" s="5">
        <v>1</v>
      </c>
      <c r="EE9" s="5">
        <v>1</v>
      </c>
      <c r="EF9" s="5"/>
    </row>
    <row r="10" spans="1:139" ht="90" x14ac:dyDescent="0.25">
      <c r="A10" s="10" t="s">
        <v>0</v>
      </c>
      <c r="B10" s="11" t="s">
        <v>37</v>
      </c>
      <c r="C10" s="12" t="s">
        <v>43</v>
      </c>
      <c r="D10" s="13">
        <f t="shared" si="1"/>
        <v>0</v>
      </c>
      <c r="E10" s="14">
        <f t="shared" si="26"/>
        <v>0</v>
      </c>
      <c r="F10" s="14">
        <f t="shared" si="26"/>
        <v>3</v>
      </c>
      <c r="I10" s="13" t="e">
        <f t="shared" si="2"/>
        <v>#DIV/0!</v>
      </c>
      <c r="J10" s="4">
        <v>0</v>
      </c>
      <c r="K10" s="4">
        <v>0</v>
      </c>
      <c r="N10" s="13" t="e">
        <f t="shared" si="3"/>
        <v>#DIV/0!</v>
      </c>
      <c r="O10" s="4">
        <v>0</v>
      </c>
      <c r="P10" s="4">
        <v>0</v>
      </c>
      <c r="S10" s="13" t="e">
        <f t="shared" si="4"/>
        <v>#DIV/0!</v>
      </c>
      <c r="T10" s="14">
        <v>0</v>
      </c>
      <c r="U10" s="14">
        <v>0</v>
      </c>
      <c r="X10" s="13" t="e">
        <f t="shared" si="5"/>
        <v>#DIV/0!</v>
      </c>
      <c r="Y10" s="14">
        <v>0</v>
      </c>
      <c r="Z10" s="14">
        <v>0</v>
      </c>
      <c r="AC10" s="2" t="e">
        <f t="shared" si="6"/>
        <v>#DIV/0!</v>
      </c>
      <c r="AD10" s="3">
        <v>0</v>
      </c>
      <c r="AE10" s="3">
        <v>0</v>
      </c>
      <c r="AH10" s="2" t="e">
        <f t="shared" si="7"/>
        <v>#DIV/0!</v>
      </c>
      <c r="AI10" s="3">
        <v>0</v>
      </c>
      <c r="AJ10" s="3">
        <v>0</v>
      </c>
      <c r="AM10" s="2" t="e">
        <f t="shared" si="8"/>
        <v>#DIV/0!</v>
      </c>
      <c r="AN10" s="3">
        <v>0</v>
      </c>
      <c r="AO10" s="3">
        <v>0</v>
      </c>
      <c r="AR10" s="2" t="e">
        <f t="shared" si="9"/>
        <v>#DIV/0!</v>
      </c>
      <c r="AS10" s="3">
        <v>0</v>
      </c>
      <c r="AT10" s="3">
        <v>0</v>
      </c>
      <c r="AW10" s="2" t="e">
        <f t="shared" si="10"/>
        <v>#DIV/0!</v>
      </c>
      <c r="AX10" s="34">
        <v>0</v>
      </c>
      <c r="AY10" s="34">
        <v>0</v>
      </c>
      <c r="BB10" s="2" t="e">
        <f t="shared" si="11"/>
        <v>#DIV/0!</v>
      </c>
      <c r="BC10" s="24">
        <v>0</v>
      </c>
      <c r="BD10" s="24">
        <v>0</v>
      </c>
      <c r="BG10" s="2">
        <f t="shared" si="12"/>
        <v>0</v>
      </c>
      <c r="BH10" s="3">
        <v>0</v>
      </c>
      <c r="BI10" s="3">
        <v>2</v>
      </c>
      <c r="BL10" s="2" t="e">
        <f t="shared" si="13"/>
        <v>#DIV/0!</v>
      </c>
      <c r="BM10" s="3">
        <v>0</v>
      </c>
      <c r="BN10" s="3">
        <v>0</v>
      </c>
      <c r="BQ10" s="2" t="e">
        <f t="shared" si="14"/>
        <v>#DIV/0!</v>
      </c>
      <c r="BR10" s="34">
        <v>0</v>
      </c>
      <c r="BS10" s="34">
        <v>0</v>
      </c>
      <c r="BV10" s="2" t="e">
        <f t="shared" si="15"/>
        <v>#DIV/0!</v>
      </c>
      <c r="BW10" s="3">
        <v>0</v>
      </c>
      <c r="BX10" s="3">
        <v>0</v>
      </c>
      <c r="CA10" s="2" t="e">
        <f t="shared" si="16"/>
        <v>#DIV/0!</v>
      </c>
      <c r="CB10" s="31">
        <v>0</v>
      </c>
      <c r="CC10" s="31">
        <v>0</v>
      </c>
      <c r="CF10" s="2" t="e">
        <f t="shared" si="17"/>
        <v>#DIV/0!</v>
      </c>
      <c r="CG10" s="3">
        <v>0</v>
      </c>
      <c r="CH10" s="3">
        <v>0</v>
      </c>
      <c r="CK10" s="2" t="e">
        <f t="shared" si="18"/>
        <v>#DIV/0!</v>
      </c>
      <c r="CL10" s="3">
        <v>0</v>
      </c>
      <c r="CM10" s="3">
        <v>0</v>
      </c>
      <c r="CP10" s="2" t="e">
        <f t="shared" si="19"/>
        <v>#DIV/0!</v>
      </c>
      <c r="CQ10" s="3">
        <v>0</v>
      </c>
      <c r="CR10" s="3">
        <v>0</v>
      </c>
      <c r="CU10" s="2" t="e">
        <f t="shared" si="20"/>
        <v>#DIV/0!</v>
      </c>
      <c r="CV10" s="3">
        <v>0</v>
      </c>
      <c r="CW10" s="3">
        <v>0</v>
      </c>
      <c r="CZ10" s="2" t="e">
        <f t="shared" si="21"/>
        <v>#DIV/0!</v>
      </c>
      <c r="DA10" s="3">
        <v>0</v>
      </c>
      <c r="DB10" s="3">
        <v>0</v>
      </c>
      <c r="DE10" s="2" t="e">
        <f t="shared" si="22"/>
        <v>#DIV/0!</v>
      </c>
      <c r="DF10" s="3">
        <v>0</v>
      </c>
      <c r="DG10" s="3">
        <v>0</v>
      </c>
      <c r="DJ10" s="2" t="e">
        <f t="shared" si="23"/>
        <v>#DIV/0!</v>
      </c>
      <c r="DK10" s="3">
        <v>0</v>
      </c>
      <c r="DL10" s="3">
        <v>0</v>
      </c>
      <c r="DO10" s="2" t="e">
        <f t="shared" si="24"/>
        <v>#DIV/0!</v>
      </c>
      <c r="DP10" s="3">
        <v>0</v>
      </c>
      <c r="DQ10" s="3">
        <v>0</v>
      </c>
      <c r="DT10" s="2" t="e">
        <f t="shared" si="25"/>
        <v>#DIV/0!</v>
      </c>
      <c r="DU10" s="3">
        <v>0</v>
      </c>
      <c r="DV10" s="3">
        <v>0</v>
      </c>
      <c r="DY10" s="2" t="e">
        <v>#DIV/0!</v>
      </c>
      <c r="DZ10" s="4">
        <v>0</v>
      </c>
      <c r="EA10" s="4">
        <f>0+EE10</f>
        <v>1</v>
      </c>
      <c r="ED10" s="5">
        <v>0</v>
      </c>
      <c r="EE10" s="5">
        <v>1</v>
      </c>
      <c r="EF10" s="5"/>
    </row>
    <row r="11" spans="1:139" ht="90" x14ac:dyDescent="0.25">
      <c r="A11" s="10" t="s">
        <v>0</v>
      </c>
      <c r="B11" s="11" t="s">
        <v>37</v>
      </c>
      <c r="C11" s="12" t="s">
        <v>44</v>
      </c>
      <c r="D11" s="13">
        <f t="shared" si="1"/>
        <v>0</v>
      </c>
      <c r="E11" s="14">
        <f t="shared" si="26"/>
        <v>0</v>
      </c>
      <c r="F11" s="14">
        <f t="shared" si="26"/>
        <v>1</v>
      </c>
      <c r="I11" s="13" t="e">
        <f t="shared" si="2"/>
        <v>#DIV/0!</v>
      </c>
      <c r="J11" s="20">
        <v>0</v>
      </c>
      <c r="K11" s="20">
        <v>0</v>
      </c>
      <c r="N11" s="13" t="e">
        <f t="shared" si="3"/>
        <v>#DIV/0!</v>
      </c>
      <c r="O11" s="4">
        <v>0</v>
      </c>
      <c r="P11" s="4">
        <v>0</v>
      </c>
      <c r="S11" s="13" t="e">
        <f t="shared" si="4"/>
        <v>#DIV/0!</v>
      </c>
      <c r="T11" s="14">
        <v>0</v>
      </c>
      <c r="U11" s="14">
        <v>0</v>
      </c>
      <c r="X11" s="13" t="e">
        <f t="shared" si="5"/>
        <v>#DIV/0!</v>
      </c>
      <c r="Y11" s="14">
        <v>0</v>
      </c>
      <c r="Z11" s="14">
        <v>0</v>
      </c>
      <c r="AC11" s="2" t="e">
        <f t="shared" si="6"/>
        <v>#DIV/0!</v>
      </c>
      <c r="AD11" s="3">
        <v>0</v>
      </c>
      <c r="AE11" s="3">
        <v>0</v>
      </c>
      <c r="AH11" s="2" t="e">
        <f t="shared" si="7"/>
        <v>#DIV/0!</v>
      </c>
      <c r="AI11" s="3">
        <v>0</v>
      </c>
      <c r="AJ11" s="3">
        <v>0</v>
      </c>
      <c r="AM11" s="2" t="e">
        <f t="shared" si="8"/>
        <v>#DIV/0!</v>
      </c>
      <c r="AN11" s="3">
        <v>0</v>
      </c>
      <c r="AO11" s="3">
        <v>0</v>
      </c>
      <c r="AR11" s="2" t="e">
        <f t="shared" si="9"/>
        <v>#DIV/0!</v>
      </c>
      <c r="AS11" s="3">
        <v>0</v>
      </c>
      <c r="AT11" s="3">
        <v>0</v>
      </c>
      <c r="AW11" s="2" t="e">
        <f t="shared" si="10"/>
        <v>#DIV/0!</v>
      </c>
      <c r="AX11" s="34">
        <v>0</v>
      </c>
      <c r="AY11" s="34">
        <v>0</v>
      </c>
      <c r="BB11" s="2" t="e">
        <f t="shared" si="11"/>
        <v>#DIV/0!</v>
      </c>
      <c r="BC11" s="25">
        <v>0</v>
      </c>
      <c r="BD11" s="25">
        <v>0</v>
      </c>
      <c r="BG11" s="2" t="e">
        <f t="shared" si="12"/>
        <v>#DIV/0!</v>
      </c>
      <c r="BH11" s="3">
        <v>0</v>
      </c>
      <c r="BI11" s="34">
        <v>0</v>
      </c>
      <c r="BL11" s="2" t="e">
        <f t="shared" si="13"/>
        <v>#DIV/0!</v>
      </c>
      <c r="BM11" s="3">
        <v>0</v>
      </c>
      <c r="BN11" s="3">
        <v>0</v>
      </c>
      <c r="BQ11" s="2" t="e">
        <f t="shared" si="14"/>
        <v>#DIV/0!</v>
      </c>
      <c r="BR11" s="34">
        <v>0</v>
      </c>
      <c r="BS11" s="34">
        <v>0</v>
      </c>
      <c r="BV11" s="2">
        <f t="shared" si="15"/>
        <v>0</v>
      </c>
      <c r="BW11" s="3">
        <v>0</v>
      </c>
      <c r="BX11" s="3">
        <v>1</v>
      </c>
      <c r="CA11" s="2" t="e">
        <f t="shared" si="16"/>
        <v>#DIV/0!</v>
      </c>
      <c r="CB11" s="32">
        <v>0</v>
      </c>
      <c r="CC11" s="32">
        <v>0</v>
      </c>
      <c r="CF11" s="2" t="e">
        <f t="shared" si="17"/>
        <v>#DIV/0!</v>
      </c>
      <c r="CG11" s="3">
        <v>0</v>
      </c>
      <c r="CH11" s="3">
        <v>0</v>
      </c>
      <c r="CK11" s="2" t="e">
        <f t="shared" si="18"/>
        <v>#DIV/0!</v>
      </c>
      <c r="CL11" s="3">
        <v>0</v>
      </c>
      <c r="CM11" s="3">
        <v>0</v>
      </c>
      <c r="CP11" s="2" t="e">
        <f t="shared" si="19"/>
        <v>#DIV/0!</v>
      </c>
      <c r="CQ11" s="3">
        <v>0</v>
      </c>
      <c r="CR11" s="3">
        <v>0</v>
      </c>
      <c r="CU11" s="2" t="e">
        <f t="shared" si="20"/>
        <v>#DIV/0!</v>
      </c>
      <c r="CV11" s="3">
        <v>0</v>
      </c>
      <c r="CW11" s="3">
        <v>0</v>
      </c>
      <c r="CZ11" s="2" t="e">
        <f t="shared" si="21"/>
        <v>#DIV/0!</v>
      </c>
      <c r="DA11" s="3">
        <v>0</v>
      </c>
      <c r="DB11" s="3">
        <v>0</v>
      </c>
      <c r="DE11" s="2" t="e">
        <f t="shared" si="22"/>
        <v>#DIV/0!</v>
      </c>
      <c r="DF11" s="3">
        <v>0</v>
      </c>
      <c r="DG11" s="3">
        <v>0</v>
      </c>
      <c r="DJ11" s="2" t="e">
        <f t="shared" si="23"/>
        <v>#DIV/0!</v>
      </c>
      <c r="DK11" s="3">
        <v>0</v>
      </c>
      <c r="DL11" s="3">
        <v>0</v>
      </c>
      <c r="DO11" s="2" t="e">
        <f t="shared" si="24"/>
        <v>#DIV/0!</v>
      </c>
      <c r="DP11" s="3">
        <v>0</v>
      </c>
      <c r="DQ11" s="3">
        <v>0</v>
      </c>
      <c r="DT11" s="2" t="e">
        <f t="shared" si="25"/>
        <v>#DIV/0!</v>
      </c>
      <c r="DU11" s="3">
        <v>0</v>
      </c>
      <c r="DV11" s="3">
        <v>0</v>
      </c>
      <c r="DY11" s="2" t="e">
        <v>#DIV/0!</v>
      </c>
      <c r="DZ11" s="3">
        <v>0</v>
      </c>
      <c r="EA11" s="3">
        <v>0</v>
      </c>
      <c r="ED11" s="5">
        <v>0</v>
      </c>
      <c r="EE11" s="5">
        <v>0</v>
      </c>
      <c r="EF11" s="5"/>
    </row>
    <row r="12" spans="1:139" ht="80.25" customHeight="1" x14ac:dyDescent="0.25">
      <c r="A12" s="10" t="s">
        <v>0</v>
      </c>
      <c r="B12" s="11" t="s">
        <v>37</v>
      </c>
      <c r="C12" s="12" t="s">
        <v>45</v>
      </c>
      <c r="D12" s="13">
        <f>E12/F12</f>
        <v>1.0180878552971577</v>
      </c>
      <c r="E12" s="14">
        <f t="shared" si="26"/>
        <v>394</v>
      </c>
      <c r="F12" s="14">
        <f t="shared" si="26"/>
        <v>387</v>
      </c>
      <c r="I12" s="13">
        <f t="shared" si="2"/>
        <v>0.9375</v>
      </c>
      <c r="J12" s="17">
        <v>15</v>
      </c>
      <c r="K12" s="17">
        <v>16</v>
      </c>
      <c r="N12" s="13">
        <f t="shared" si="3"/>
        <v>1</v>
      </c>
      <c r="O12" s="28">
        <v>14</v>
      </c>
      <c r="P12" s="28">
        <v>14</v>
      </c>
      <c r="S12" s="13">
        <f t="shared" si="4"/>
        <v>1</v>
      </c>
      <c r="T12" s="17">
        <v>6</v>
      </c>
      <c r="U12" s="17">
        <v>6</v>
      </c>
      <c r="X12" s="13" t="e">
        <f>Y12/Z12</f>
        <v>#DIV/0!</v>
      </c>
      <c r="Y12" s="17">
        <v>0</v>
      </c>
      <c r="Z12" s="17">
        <v>0</v>
      </c>
      <c r="AC12" s="2" t="e">
        <f>AD12/AE12</f>
        <v>#DIV/0!</v>
      </c>
      <c r="AD12" s="4">
        <v>0</v>
      </c>
      <c r="AE12" s="4">
        <v>0</v>
      </c>
      <c r="AH12" s="2">
        <f t="shared" si="7"/>
        <v>1</v>
      </c>
      <c r="AI12" s="4">
        <v>6</v>
      </c>
      <c r="AJ12" s="4">
        <v>6</v>
      </c>
      <c r="AM12" s="2">
        <f t="shared" si="8"/>
        <v>0.90909090909090906</v>
      </c>
      <c r="AN12" s="4">
        <v>10</v>
      </c>
      <c r="AO12" s="4">
        <v>11</v>
      </c>
      <c r="AR12" s="2" t="e">
        <f t="shared" si="9"/>
        <v>#DIV/0!</v>
      </c>
      <c r="AS12" s="4">
        <v>0</v>
      </c>
      <c r="AT12" s="4">
        <v>0</v>
      </c>
      <c r="AW12" s="2">
        <f t="shared" si="10"/>
        <v>1.3333333333333333</v>
      </c>
      <c r="AX12" s="23">
        <v>4</v>
      </c>
      <c r="AY12" s="23">
        <v>3</v>
      </c>
      <c r="BB12" s="2">
        <f t="shared" si="11"/>
        <v>1</v>
      </c>
      <c r="BC12" s="26">
        <v>1</v>
      </c>
      <c r="BD12" s="26">
        <v>1</v>
      </c>
      <c r="BG12" s="2">
        <f t="shared" si="12"/>
        <v>0</v>
      </c>
      <c r="BH12" s="4">
        <v>0</v>
      </c>
      <c r="BI12" s="4">
        <v>1</v>
      </c>
      <c r="BL12" s="2" t="e">
        <f t="shared" si="13"/>
        <v>#DIV/0!</v>
      </c>
      <c r="BM12" s="4">
        <v>8</v>
      </c>
      <c r="BN12" s="4">
        <v>0</v>
      </c>
      <c r="BQ12" s="2" t="e">
        <f t="shared" si="14"/>
        <v>#DIV/0!</v>
      </c>
      <c r="BR12" s="23">
        <v>0</v>
      </c>
      <c r="BS12" s="23">
        <v>0</v>
      </c>
      <c r="BV12" s="2">
        <f t="shared" si="15"/>
        <v>1</v>
      </c>
      <c r="BW12" s="27">
        <v>2</v>
      </c>
      <c r="BX12" s="27">
        <v>2</v>
      </c>
      <c r="CA12" s="2" t="e">
        <f t="shared" si="16"/>
        <v>#DIV/0!</v>
      </c>
      <c r="CB12" s="30">
        <v>1</v>
      </c>
      <c r="CC12" s="30">
        <v>0</v>
      </c>
      <c r="CF12" s="2">
        <f t="shared" si="17"/>
        <v>1</v>
      </c>
      <c r="CG12" s="4">
        <v>99</v>
      </c>
      <c r="CH12" s="4">
        <v>99</v>
      </c>
      <c r="CK12" s="2">
        <f t="shared" si="18"/>
        <v>1</v>
      </c>
      <c r="CL12" s="4">
        <v>8</v>
      </c>
      <c r="CM12" s="4">
        <v>8</v>
      </c>
      <c r="CP12" s="2">
        <f t="shared" si="19"/>
        <v>1</v>
      </c>
      <c r="CQ12" s="4">
        <v>2</v>
      </c>
      <c r="CR12" s="4">
        <v>2</v>
      </c>
      <c r="CU12" s="2" t="e">
        <f t="shared" si="20"/>
        <v>#DIV/0!</v>
      </c>
      <c r="CV12" s="4">
        <v>0</v>
      </c>
      <c r="CW12" s="4">
        <v>0</v>
      </c>
      <c r="CZ12" s="2">
        <f t="shared" si="21"/>
        <v>1</v>
      </c>
      <c r="DA12" s="4">
        <v>7</v>
      </c>
      <c r="DB12" s="4">
        <v>7</v>
      </c>
      <c r="DE12" s="2" t="e">
        <f t="shared" si="22"/>
        <v>#DIV/0!</v>
      </c>
      <c r="DF12" s="4">
        <v>0</v>
      </c>
      <c r="DG12" s="4">
        <v>0</v>
      </c>
      <c r="DJ12" s="2">
        <f t="shared" si="23"/>
        <v>1</v>
      </c>
      <c r="DK12" s="4">
        <v>14</v>
      </c>
      <c r="DL12" s="4">
        <v>14</v>
      </c>
      <c r="DO12" s="2">
        <f t="shared" si="24"/>
        <v>1</v>
      </c>
      <c r="DP12" s="4">
        <v>12</v>
      </c>
      <c r="DQ12" s="4">
        <v>12</v>
      </c>
      <c r="DT12" s="2">
        <f t="shared" si="25"/>
        <v>1</v>
      </c>
      <c r="DU12" s="4">
        <v>51</v>
      </c>
      <c r="DV12" s="4">
        <v>51</v>
      </c>
      <c r="DY12" s="2">
        <v>1</v>
      </c>
      <c r="DZ12" s="4">
        <v>134</v>
      </c>
      <c r="EA12" s="4">
        <v>134</v>
      </c>
      <c r="ED12" s="5"/>
      <c r="EE12" s="5"/>
      <c r="EF12" s="5"/>
    </row>
    <row r="13" spans="1:139" x14ac:dyDescent="0.25">
      <c r="DY13" s="5"/>
      <c r="DZ13" s="5"/>
      <c r="EA13" s="5"/>
      <c r="ED13" s="5"/>
      <c r="EE13" s="5"/>
      <c r="EF13" s="5"/>
    </row>
    <row r="14" spans="1:139" x14ac:dyDescent="0.25">
      <c r="DY14" s="5"/>
      <c r="DZ14" s="5"/>
      <c r="EA14" s="5"/>
      <c r="ED14" s="5"/>
      <c r="EE14" s="5"/>
      <c r="EF14" s="5"/>
    </row>
  </sheetData>
  <mergeCells count="53">
    <mergeCell ref="A1:C1"/>
    <mergeCell ref="I1:M1"/>
    <mergeCell ref="J2:M2"/>
    <mergeCell ref="N1:R1"/>
    <mergeCell ref="O2:R2"/>
    <mergeCell ref="D1:H1"/>
    <mergeCell ref="E2:H2"/>
    <mergeCell ref="S1:W1"/>
    <mergeCell ref="T2:W2"/>
    <mergeCell ref="X1:AB1"/>
    <mergeCell ref="Y2:AB2"/>
    <mergeCell ref="AC1:AG1"/>
    <mergeCell ref="AD2:AG2"/>
    <mergeCell ref="BL1:BP1"/>
    <mergeCell ref="BH2:BK2"/>
    <mergeCell ref="BM2:BP2"/>
    <mergeCell ref="AH1:AL1"/>
    <mergeCell ref="AI2:AL2"/>
    <mergeCell ref="AR1:AV1"/>
    <mergeCell ref="AS2:AV2"/>
    <mergeCell ref="AM1:AQ1"/>
    <mergeCell ref="AW1:BA1"/>
    <mergeCell ref="BB1:BF1"/>
    <mergeCell ref="AN2:AQ2"/>
    <mergeCell ref="AX2:BA2"/>
    <mergeCell ref="BC2:BF2"/>
    <mergeCell ref="BG1:BK1"/>
    <mergeCell ref="BQ1:BU1"/>
    <mergeCell ref="BV1:BZ1"/>
    <mergeCell ref="CA1:CE1"/>
    <mergeCell ref="CF1:CJ1"/>
    <mergeCell ref="CK1:CO1"/>
    <mergeCell ref="CQ2:CT2"/>
    <mergeCell ref="CU1:CY1"/>
    <mergeCell ref="CZ1:DD1"/>
    <mergeCell ref="DE1:DI1"/>
    <mergeCell ref="DJ1:DN1"/>
    <mergeCell ref="CP1:CT1"/>
    <mergeCell ref="BR2:BU2"/>
    <mergeCell ref="BW2:BZ2"/>
    <mergeCell ref="CB2:CE2"/>
    <mergeCell ref="CG2:CJ2"/>
    <mergeCell ref="CL2:CO2"/>
    <mergeCell ref="DY1:EF1"/>
    <mergeCell ref="DZ2:EF2"/>
    <mergeCell ref="CV2:CY2"/>
    <mergeCell ref="DA2:DD2"/>
    <mergeCell ref="DF2:DI2"/>
    <mergeCell ref="DK2:DN2"/>
    <mergeCell ref="DP2:DS2"/>
    <mergeCell ref="DU2:DX2"/>
    <mergeCell ref="DO1:DS1"/>
    <mergeCell ref="DT1:DX1"/>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HAZTHMS366H4-260687506-3196</_dlc_DocId>
    <_dlc_DocIdUrl xmlns="7bca82a3-7548-4c8d-b007-daa3f89b3500">
      <Url>https://conacytmx.sharepoint.com/sites/Evaluacion%20SIICYT/_layouts/15/DocIdRedir.aspx?ID=HAZTHMS366H4-260687506-3196</Url>
      <Description>HAZTHMS366H4-260687506-3196</Description>
    </_dlc_DocIdUrl>
    <PublishingExpirationDate xmlns="http://schemas.microsoft.com/sharepoint/v3" xsi:nil="true"/>
    <PublishingStartDate xmlns="http://schemas.microsoft.com/sharepoint/v3"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4190A8-C0E9-495D-8E29-13D4E641DEC9}">
  <ds:schemaRefs>
    <ds:schemaRef ds:uri="http://schemas.microsoft.com/sharepoint/events"/>
  </ds:schemaRefs>
</ds:datastoreItem>
</file>

<file path=customXml/itemProps2.xml><?xml version="1.0" encoding="utf-8"?>
<ds:datastoreItem xmlns:ds="http://schemas.openxmlformats.org/officeDocument/2006/customXml" ds:itemID="{5D9D56B1-959F-4D8A-9945-F5E2B0FC2D95}">
  <ds:schemaRefs>
    <ds:schemaRef ds:uri="http://schemas.microsoft.com/sharepoint/v3/contenttype/forms"/>
  </ds:schemaRefs>
</ds:datastoreItem>
</file>

<file path=customXml/itemProps3.xml><?xml version="1.0" encoding="utf-8"?>
<ds:datastoreItem xmlns:ds="http://schemas.openxmlformats.org/officeDocument/2006/customXml" ds:itemID="{D3A9E518-094D-44AE-9DD9-2FF79D79358B}">
  <ds:schemaRefs>
    <ds:schemaRef ds:uri="http://schemas.microsoft.com/office/2006/metadata/properties"/>
    <ds:schemaRef ds:uri="http://schemas.microsoft.com/office/infopath/2007/PartnerControls"/>
    <ds:schemaRef ds:uri="7bca82a3-7548-4c8d-b007-daa3f89b3500"/>
    <ds:schemaRef ds:uri="http://schemas.microsoft.com/sharepoint/v3"/>
  </ds:schemaRefs>
</ds:datastoreItem>
</file>

<file path=customXml/itemProps4.xml><?xml version="1.0" encoding="utf-8"?>
<ds:datastoreItem xmlns:ds="http://schemas.openxmlformats.org/officeDocument/2006/customXml" ds:itemID="{E0D985CB-66DE-46F4-8F5E-1266F07D7C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Indicadores</vt:lpstr>
      <vt:lpstr>Medios de ver 4o trimestre</vt:lpstr>
      <vt:lpstr>S192_</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Evaluacion DTC</dc:creator>
  <cp:keywords/>
  <dc:description/>
  <cp:lastModifiedBy>Gabriela Pérez</cp:lastModifiedBy>
  <cp:revision/>
  <dcterms:created xsi:type="dcterms:W3CDTF">2018-10-22T21:41:43Z</dcterms:created>
  <dcterms:modified xsi:type="dcterms:W3CDTF">2021-01-27T20:51:42Z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4917e039-929e-4304-b868-a950b3dac5f1</vt:lpwstr>
  </property>
</Properties>
</file>