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095" windowHeight="9405"/>
  </bookViews>
  <sheets>
    <sheet name="Cuenta Pública 2016"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1" i="1" l="1"/>
  <c r="P11" i="1"/>
  <c r="M11" i="1"/>
  <c r="Q10" i="1"/>
  <c r="P10" i="1"/>
  <c r="M10" i="1"/>
  <c r="Q9" i="1"/>
  <c r="P9" i="1"/>
  <c r="M9" i="1"/>
  <c r="Q8" i="1"/>
  <c r="P8" i="1"/>
  <c r="M8" i="1"/>
  <c r="Q7" i="1"/>
  <c r="P7" i="1"/>
  <c r="M7" i="1"/>
  <c r="Q6" i="1"/>
  <c r="P6" i="1"/>
  <c r="M6" i="1"/>
  <c r="Q5" i="1"/>
  <c r="P5" i="1"/>
  <c r="M5" i="1"/>
</calcChain>
</file>

<file path=xl/sharedStrings.xml><?xml version="1.0" encoding="utf-8"?>
<sst xmlns="http://schemas.openxmlformats.org/spreadsheetml/2006/main" count="148" uniqueCount="78">
  <si>
    <t>Programa presupuestario</t>
  </si>
  <si>
    <t>Nivel</t>
  </si>
  <si>
    <t>Nombre del Indicador</t>
  </si>
  <si>
    <t>Frecuencia de Medición</t>
  </si>
  <si>
    <t>Unidad de Medida</t>
  </si>
  <si>
    <t>Numerador Meta Alcanzada</t>
  </si>
  <si>
    <t>Denominador Meta Alcanzada</t>
  </si>
  <si>
    <t>Justificación</t>
  </si>
  <si>
    <t>Causa</t>
  </si>
  <si>
    <t>S236 Fortalecimiento de la Infraestructura Científica y Tecnológica</t>
  </si>
  <si>
    <t>Actividad 1</t>
  </si>
  <si>
    <t>Porcentaje de apoyos formalizados en tiempo</t>
  </si>
  <si>
    <t>Anual</t>
  </si>
  <si>
    <t>Porcentaje</t>
  </si>
  <si>
    <t>98.08 </t>
  </si>
  <si>
    <t>255 </t>
  </si>
  <si>
    <t>260 </t>
  </si>
  <si>
    <t>Actividad 2</t>
  </si>
  <si>
    <t>Porcentaje de propuestas a evaluar</t>
  </si>
  <si>
    <t>94.12 </t>
  </si>
  <si>
    <t>1,600 </t>
  </si>
  <si>
    <t>1,700 </t>
  </si>
  <si>
    <t>Actividad 3</t>
  </si>
  <si>
    <t>Porcentaje de ministraciones realizadas</t>
  </si>
  <si>
    <t>98.46 </t>
  </si>
  <si>
    <t>256 </t>
  </si>
  <si>
    <t>Actividad 4</t>
  </si>
  <si>
    <t>Porcentaje de informes finales recibidos</t>
  </si>
  <si>
    <t>98.48 </t>
  </si>
  <si>
    <t>264 </t>
  </si>
  <si>
    <t>Actividad 5</t>
  </si>
  <si>
    <t>Porcentaje de convocatorias emitidas</t>
  </si>
  <si>
    <t>100 </t>
  </si>
  <si>
    <t>1 </t>
  </si>
  <si>
    <t>Componente 1</t>
  </si>
  <si>
    <t>Porcentaje de propuestas apoyadas económicamente</t>
  </si>
  <si>
    <t>43.33 </t>
  </si>
  <si>
    <t>600 </t>
  </si>
  <si>
    <t>Propósito 1</t>
  </si>
  <si>
    <t>Porcentaje de propuestas apoyadas económicamente concluidas con informe final entregado</t>
  </si>
  <si>
    <t>Fin 1</t>
  </si>
  <si>
    <t>Gasto en Investigación Científica y Desarrollo Experimental (GIDE) ejecutado por la Instituciones de Educación Superior (IES) respecto al Producto Interno Bruto (PIB)</t>
  </si>
  <si>
    <t>Fin 2</t>
  </si>
  <si>
    <t>Gasto en Investigación y Desarrollo Experimental respecto al PIB</t>
  </si>
  <si>
    <t>0.59 </t>
  </si>
  <si>
    <t>106,106.75 </t>
  </si>
  <si>
    <t>17,964,948.45 </t>
  </si>
  <si>
    <t>Numerador Meta Modificada</t>
  </si>
  <si>
    <t>Denominador Meta Modificada</t>
  </si>
  <si>
    <t xml:space="preserve">Tipo de Justificación </t>
  </si>
  <si>
    <t xml:space="preserve">Efecto </t>
  </si>
  <si>
    <t>Otros motivos</t>
  </si>
  <si>
    <t>Numerador Meta Aprobada</t>
  </si>
  <si>
    <t>Denominador Meta Aprobada</t>
  </si>
  <si>
    <t>Avance de Indicadores Cuenta Pública 2016</t>
  </si>
  <si>
    <t>Sentido del Indicador</t>
  </si>
  <si>
    <t>Ascendente</t>
  </si>
  <si>
    <t>Valor de la Meta Aprobada 
(1)</t>
  </si>
  <si>
    <t>Valor de la Meta Modificada 
(2)</t>
  </si>
  <si>
    <t>Valor de la Meta Alcanzada 
(3)</t>
  </si>
  <si>
    <t>% de Cumplimiento
Alcanzada/Aprobada 
(3/1)</t>
  </si>
  <si>
    <t>% de Cumplimiento
Alcanzada/Modificada
(3/2)</t>
  </si>
  <si>
    <t>Otras explicaciones a las variaciones</t>
  </si>
  <si>
    <t>La meta del indicador de resultado fue cumplida</t>
  </si>
  <si>
    <t>Otras causas que por su naturaleza no es posible agrupar</t>
  </si>
  <si>
    <t>Mayor número de propuestas evaluadas</t>
  </si>
  <si>
    <t>Se esperaba recibir un menor número de informes finales</t>
  </si>
  <si>
    <t>Se recibieron 02 informes más de lo planeado</t>
  </si>
  <si>
    <t>No se logró apoyar a todas las propuestas que resultaron aprobadas</t>
  </si>
  <si>
    <t>Se realizaron las ministraciones al total de propuestas apoyadas para financiamiento</t>
  </si>
  <si>
    <t xml:space="preserve">El valor de la meta aprobada consideraba que no todas las propuestas aprobadas para financiamiento formalizaran en tiempo. Sin embargo, en la convocatoria 2016 los sujetos de apoyo beneficiados cumplieron con todos los requisitos para la formalización. </t>
  </si>
  <si>
    <t>Se formalizó el total de propuestas autorizadas para financiamiento en un periodo menor a los 90 días naturales posteriores a la fecha de publicación de resultados.</t>
  </si>
  <si>
    <t>El valor de la meta alcanzada fue mayor al de la aprobada debido a que un mayor número de propuestas cumplieron con los requisitos de elegibilidad.</t>
  </si>
  <si>
    <t xml:space="preserve">El valor de la meta aprobada consideraba que no todas las propuestas formalizadas entregarían su documentación necesaria para la ministración de recursos. Sin embargo, en la convocatoria 2016 los sujetos de apoyo beneficiados cumplieron con todos los requisitos para la ministración. </t>
  </si>
  <si>
    <t>Las causas y efectos que se señalan hacen alusión a los apoyos otorgados en 2015</t>
  </si>
  <si>
    <t>El numero de propuestas sometidas a evaluación fue mayor a la esperada y el presupuesto asignado al programa fue menor que en el ejercicio fiscal anterior.</t>
  </si>
  <si>
    <t>02 propuestas apoyadas económicamente no entregaron informe final.</t>
  </si>
  <si>
    <t>Se esperaba recibir el mismo número de informes finales que de propuestas apoyadas sin embargo, 02 propuestas no entregaron su informe.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</si>
</sst>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0"/>
      <name val="Calibri"/>
      <family val="2"/>
      <scheme val="minor"/>
    </font>
    <font>
      <b/>
      <sz val="11"/>
      <color theme="1"/>
      <name val="Calibri"/>
      <family val="2"/>
      <scheme val="minor"/>
    </font>
    <font>
      <sz val="10"/>
      <color theme="1"/>
      <name val="Arial"/>
      <family val="2"/>
    </font>
    <font>
      <sz val="12"/>
      <color theme="1"/>
      <name val="Arial"/>
      <family val="2"/>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bottom style="thin">
        <color indexed="64"/>
      </bottom>
      <diagonal/>
    </border>
  </borders>
  <cellStyleXfs count="1">
    <xf numFmtId="0" fontId="0" fillId="0" borderId="0"/>
  </cellStyleXfs>
  <cellXfs count="19">
    <xf numFmtId="0" fontId="0" fillId="0" borderId="0" xfId="0"/>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left" vertical="center"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0" borderId="3" xfId="0" applyFont="1" applyFill="1" applyBorder="1" applyAlignment="1">
      <alignment horizontal="center" vertical="center"/>
    </xf>
    <xf numFmtId="2" fontId="3" fillId="2" borderId="3" xfId="0" applyNumberFormat="1" applyFont="1" applyFill="1" applyBorder="1" applyAlignment="1">
      <alignment horizontal="center" vertical="center"/>
    </xf>
    <xf numFmtId="0" fontId="0" fillId="0" borderId="3" xfId="0" applyFill="1" applyBorder="1" applyAlignment="1">
      <alignment horizontal="left" vertical="center" wrapText="1"/>
    </xf>
    <xf numFmtId="4" fontId="4" fillId="2" borderId="3" xfId="0" applyNumberFormat="1" applyFont="1" applyFill="1" applyBorder="1" applyAlignment="1" applyProtection="1">
      <alignment horizontal="center" vertical="center"/>
    </xf>
    <xf numFmtId="2"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4" fontId="4" fillId="2" borderId="3" xfId="0" applyNumberFormat="1" applyFont="1" applyFill="1" applyBorder="1" applyAlignment="1" applyProtection="1">
      <alignment horizontal="justify"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13"/>
  <sheetViews>
    <sheetView tabSelected="1" zoomScale="80" zoomScaleNormal="80" workbookViewId="0">
      <pane xSplit="2" ySplit="4" topLeftCell="I8" activePane="bottomRight" state="frozen"/>
      <selection pane="topRight" activeCell="D1" sqref="D1"/>
      <selection pane="bottomLeft" activeCell="A5" sqref="A5"/>
      <selection pane="bottomRight" activeCell="S9" sqref="S9"/>
    </sheetView>
  </sheetViews>
  <sheetFormatPr baseColWidth="10" defaultRowHeight="15" x14ac:dyDescent="0.25"/>
  <cols>
    <col min="1" max="1" width="17.140625" customWidth="1"/>
    <col min="2" max="2" width="29.7109375" customWidth="1"/>
    <col min="3" max="4" width="16.140625" customWidth="1"/>
    <col min="7" max="7" width="17.28515625" customWidth="1"/>
    <col min="8" max="8" width="14.28515625" customWidth="1"/>
    <col min="9" max="12" width="16" customWidth="1"/>
    <col min="13" max="13" width="16.28515625" customWidth="1"/>
    <col min="15" max="15" width="14.140625" customWidth="1"/>
    <col min="16" max="16" width="21.140625" customWidth="1"/>
    <col min="17" max="17" width="25" customWidth="1"/>
    <col min="18" max="18" width="15.5703125" customWidth="1"/>
    <col min="19" max="19" width="17.5703125" customWidth="1"/>
    <col min="20" max="20" width="19.85546875" customWidth="1"/>
    <col min="21" max="21" width="15.7109375" customWidth="1"/>
  </cols>
  <sheetData>
    <row r="1" spans="1:21" ht="14.45" customHeight="1" x14ac:dyDescent="0.25">
      <c r="A1" s="17" t="s">
        <v>54</v>
      </c>
      <c r="B1" s="17"/>
      <c r="C1" s="17"/>
      <c r="D1" s="17"/>
      <c r="E1" s="17"/>
      <c r="F1" s="17"/>
      <c r="G1" s="17"/>
      <c r="H1" s="17"/>
      <c r="I1" s="17"/>
      <c r="J1" s="17"/>
      <c r="K1" s="17"/>
      <c r="L1" s="17"/>
      <c r="M1" s="17"/>
      <c r="N1" s="17"/>
      <c r="O1" s="17"/>
      <c r="P1" s="17"/>
      <c r="Q1" s="17"/>
      <c r="R1" s="17"/>
    </row>
    <row r="2" spans="1:21" ht="14.45" customHeight="1" x14ac:dyDescent="0.25">
      <c r="A2" s="18"/>
      <c r="B2" s="18"/>
      <c r="C2" s="18"/>
      <c r="D2" s="18"/>
      <c r="E2" s="18"/>
      <c r="F2" s="18"/>
      <c r="G2" s="18"/>
      <c r="H2" s="18"/>
      <c r="I2" s="18"/>
      <c r="J2" s="18"/>
      <c r="K2" s="18"/>
      <c r="L2" s="18"/>
      <c r="M2" s="18"/>
      <c r="N2" s="18"/>
      <c r="O2" s="18"/>
      <c r="P2" s="18"/>
      <c r="Q2" s="18"/>
      <c r="R2" s="18"/>
    </row>
    <row r="3" spans="1:21" ht="30.75" customHeight="1" x14ac:dyDescent="0.25">
      <c r="A3" s="13" t="s">
        <v>0</v>
      </c>
      <c r="B3" s="13" t="s">
        <v>2</v>
      </c>
      <c r="C3" s="13" t="s">
        <v>1</v>
      </c>
      <c r="D3" s="13" t="s">
        <v>55</v>
      </c>
      <c r="E3" s="13" t="s">
        <v>3</v>
      </c>
      <c r="F3" s="13" t="s">
        <v>4</v>
      </c>
      <c r="G3" s="13" t="s">
        <v>57</v>
      </c>
      <c r="H3" s="13" t="s">
        <v>52</v>
      </c>
      <c r="I3" s="13" t="s">
        <v>53</v>
      </c>
      <c r="J3" s="13" t="s">
        <v>58</v>
      </c>
      <c r="K3" s="13" t="s">
        <v>47</v>
      </c>
      <c r="L3" s="13" t="s">
        <v>48</v>
      </c>
      <c r="M3" s="13" t="s">
        <v>59</v>
      </c>
      <c r="N3" s="13" t="s">
        <v>5</v>
      </c>
      <c r="O3" s="13" t="s">
        <v>6</v>
      </c>
      <c r="P3" s="13" t="s">
        <v>60</v>
      </c>
      <c r="Q3" s="13" t="s">
        <v>61</v>
      </c>
      <c r="R3" s="15" t="s">
        <v>7</v>
      </c>
      <c r="S3" s="15"/>
      <c r="T3" s="15"/>
      <c r="U3" s="16"/>
    </row>
    <row r="4" spans="1:21" ht="30.75" customHeight="1" x14ac:dyDescent="0.25">
      <c r="A4" s="14"/>
      <c r="B4" s="14"/>
      <c r="C4" s="14"/>
      <c r="D4" s="14"/>
      <c r="E4" s="14"/>
      <c r="F4" s="14"/>
      <c r="G4" s="14"/>
      <c r="H4" s="14" t="s">
        <v>52</v>
      </c>
      <c r="I4" s="14" t="s">
        <v>53</v>
      </c>
      <c r="J4" s="14"/>
      <c r="K4" s="14"/>
      <c r="L4" s="14"/>
      <c r="M4" s="14"/>
      <c r="N4" s="14"/>
      <c r="O4" s="14"/>
      <c r="P4" s="14"/>
      <c r="Q4" s="14"/>
      <c r="R4" s="10" t="s">
        <v>49</v>
      </c>
      <c r="S4" s="11" t="s">
        <v>8</v>
      </c>
      <c r="T4" s="11" t="s">
        <v>50</v>
      </c>
      <c r="U4" s="11" t="s">
        <v>51</v>
      </c>
    </row>
    <row r="5" spans="1:21" ht="270" x14ac:dyDescent="0.25">
      <c r="A5" s="1" t="s">
        <v>9</v>
      </c>
      <c r="B5" s="8" t="s">
        <v>11</v>
      </c>
      <c r="C5" s="2" t="s">
        <v>10</v>
      </c>
      <c r="D5" s="2" t="s">
        <v>56</v>
      </c>
      <c r="E5" s="2" t="s">
        <v>12</v>
      </c>
      <c r="F5" s="2" t="s">
        <v>13</v>
      </c>
      <c r="G5" s="2" t="s">
        <v>14</v>
      </c>
      <c r="H5" s="2" t="s">
        <v>15</v>
      </c>
      <c r="I5" s="2" t="s">
        <v>16</v>
      </c>
      <c r="J5" s="2" t="s">
        <v>14</v>
      </c>
      <c r="K5" s="2" t="s">
        <v>15</v>
      </c>
      <c r="L5" s="2" t="s">
        <v>16</v>
      </c>
      <c r="M5" s="7">
        <f>(N5/O5)*100</f>
        <v>100</v>
      </c>
      <c r="N5" s="6">
        <v>208</v>
      </c>
      <c r="O5" s="6">
        <v>208</v>
      </c>
      <c r="P5" s="7">
        <f>(100/98.08)*100</f>
        <v>101.95758564437195</v>
      </c>
      <c r="Q5" s="7">
        <f>(100/98.08)*100</f>
        <v>101.95758564437195</v>
      </c>
      <c r="R5" s="12" t="s">
        <v>62</v>
      </c>
      <c r="S5" s="12" t="s">
        <v>70</v>
      </c>
      <c r="T5" s="12" t="s">
        <v>71</v>
      </c>
      <c r="U5" s="9"/>
    </row>
    <row r="6" spans="1:21" ht="150" x14ac:dyDescent="0.25">
      <c r="A6" s="1" t="s">
        <v>9</v>
      </c>
      <c r="B6" s="8" t="s">
        <v>18</v>
      </c>
      <c r="C6" s="2" t="s">
        <v>17</v>
      </c>
      <c r="D6" s="2" t="s">
        <v>56</v>
      </c>
      <c r="E6" s="2" t="s">
        <v>12</v>
      </c>
      <c r="F6" s="2" t="s">
        <v>13</v>
      </c>
      <c r="G6" s="2" t="s">
        <v>19</v>
      </c>
      <c r="H6" s="2" t="s">
        <v>20</v>
      </c>
      <c r="I6" s="2" t="s">
        <v>21</v>
      </c>
      <c r="J6" s="2" t="s">
        <v>19</v>
      </c>
      <c r="K6" s="2" t="s">
        <v>20</v>
      </c>
      <c r="L6" s="2" t="s">
        <v>21</v>
      </c>
      <c r="M6" s="7">
        <f>(N6/O6)*100</f>
        <v>94.140197152245335</v>
      </c>
      <c r="N6" s="6">
        <v>1719</v>
      </c>
      <c r="O6" s="6">
        <v>1826</v>
      </c>
      <c r="P6" s="7">
        <f>(94.14/94.12)*100</f>
        <v>100.02124946876327</v>
      </c>
      <c r="Q6" s="7">
        <f>(94.14/94.12)*100</f>
        <v>100.02124946876327</v>
      </c>
      <c r="R6" s="12" t="s">
        <v>62</v>
      </c>
      <c r="S6" s="12" t="s">
        <v>72</v>
      </c>
      <c r="T6" s="12" t="s">
        <v>65</v>
      </c>
      <c r="U6" s="9"/>
    </row>
    <row r="7" spans="1:21" ht="300" x14ac:dyDescent="0.25">
      <c r="A7" s="1" t="s">
        <v>9</v>
      </c>
      <c r="B7" s="8" t="s">
        <v>23</v>
      </c>
      <c r="C7" s="2" t="s">
        <v>22</v>
      </c>
      <c r="D7" s="2" t="s">
        <v>56</v>
      </c>
      <c r="E7" s="2" t="s">
        <v>12</v>
      </c>
      <c r="F7" s="2" t="s">
        <v>13</v>
      </c>
      <c r="G7" s="2" t="s">
        <v>24</v>
      </c>
      <c r="H7" s="2" t="s">
        <v>25</v>
      </c>
      <c r="I7" s="2" t="s">
        <v>16</v>
      </c>
      <c r="J7" s="2" t="s">
        <v>24</v>
      </c>
      <c r="K7" s="2" t="s">
        <v>25</v>
      </c>
      <c r="L7" s="2" t="s">
        <v>16</v>
      </c>
      <c r="M7" s="7">
        <f t="shared" ref="M7:M11" si="0">(N7/O7)*100</f>
        <v>100</v>
      </c>
      <c r="N7" s="6">
        <v>208</v>
      </c>
      <c r="O7" s="6">
        <v>208</v>
      </c>
      <c r="P7" s="7">
        <f>(100/98.46)*100</f>
        <v>101.56408693885844</v>
      </c>
      <c r="Q7" s="7">
        <f>(100/98.46)*100</f>
        <v>101.56408693885844</v>
      </c>
      <c r="R7" s="12" t="s">
        <v>62</v>
      </c>
      <c r="S7" s="12" t="s">
        <v>73</v>
      </c>
      <c r="T7" s="12" t="s">
        <v>69</v>
      </c>
      <c r="U7" s="9"/>
    </row>
    <row r="8" spans="1:21" ht="105" x14ac:dyDescent="0.25">
      <c r="A8" s="1" t="s">
        <v>9</v>
      </c>
      <c r="B8" s="8" t="s">
        <v>27</v>
      </c>
      <c r="C8" s="2" t="s">
        <v>26</v>
      </c>
      <c r="D8" s="2" t="s">
        <v>56</v>
      </c>
      <c r="E8" s="2" t="s">
        <v>12</v>
      </c>
      <c r="F8" s="2" t="s">
        <v>13</v>
      </c>
      <c r="G8" s="2" t="s">
        <v>28</v>
      </c>
      <c r="H8" s="2" t="s">
        <v>16</v>
      </c>
      <c r="I8" s="2" t="s">
        <v>29</v>
      </c>
      <c r="J8" s="2" t="s">
        <v>28</v>
      </c>
      <c r="K8" s="2" t="s">
        <v>16</v>
      </c>
      <c r="L8" s="2" t="s">
        <v>29</v>
      </c>
      <c r="M8" s="7">
        <f t="shared" si="0"/>
        <v>99.242424242424249</v>
      </c>
      <c r="N8" s="6">
        <v>262</v>
      </c>
      <c r="O8" s="6">
        <v>264</v>
      </c>
      <c r="P8" s="7">
        <f>(99.24/98.48)*100</f>
        <v>100.77173030056863</v>
      </c>
      <c r="Q8" s="7">
        <f>(99.24/98.48)*100</f>
        <v>100.77173030056863</v>
      </c>
      <c r="R8" s="12" t="s">
        <v>62</v>
      </c>
      <c r="S8" s="12" t="s">
        <v>66</v>
      </c>
      <c r="T8" s="12" t="s">
        <v>67</v>
      </c>
      <c r="U8" s="12" t="s">
        <v>74</v>
      </c>
    </row>
    <row r="9" spans="1:21" ht="90" x14ac:dyDescent="0.25">
      <c r="A9" s="1" t="s">
        <v>9</v>
      </c>
      <c r="B9" s="8" t="s">
        <v>31</v>
      </c>
      <c r="C9" s="2" t="s">
        <v>30</v>
      </c>
      <c r="D9" s="2" t="s">
        <v>56</v>
      </c>
      <c r="E9" s="2" t="s">
        <v>12</v>
      </c>
      <c r="F9" s="2" t="s">
        <v>13</v>
      </c>
      <c r="G9" s="2" t="s">
        <v>32</v>
      </c>
      <c r="H9" s="2" t="s">
        <v>33</v>
      </c>
      <c r="I9" s="2" t="s">
        <v>33</v>
      </c>
      <c r="J9" s="2" t="s">
        <v>32</v>
      </c>
      <c r="K9" s="2" t="s">
        <v>33</v>
      </c>
      <c r="L9" s="2" t="s">
        <v>33</v>
      </c>
      <c r="M9" s="7">
        <f t="shared" si="0"/>
        <v>100</v>
      </c>
      <c r="N9" s="6">
        <v>1</v>
      </c>
      <c r="O9" s="6">
        <v>1</v>
      </c>
      <c r="P9" s="7">
        <f>(100/100)*100</f>
        <v>100</v>
      </c>
      <c r="Q9" s="7">
        <f>(100/100)*100</f>
        <v>100</v>
      </c>
      <c r="R9" s="12" t="s">
        <v>63</v>
      </c>
      <c r="S9" s="12" t="s">
        <v>63</v>
      </c>
      <c r="T9" s="9"/>
      <c r="U9" s="9"/>
    </row>
    <row r="10" spans="1:21" ht="180" x14ac:dyDescent="0.25">
      <c r="A10" s="1" t="s">
        <v>9</v>
      </c>
      <c r="B10" s="8" t="s">
        <v>35</v>
      </c>
      <c r="C10" s="2" t="s">
        <v>34</v>
      </c>
      <c r="D10" s="2" t="s">
        <v>56</v>
      </c>
      <c r="E10" s="2" t="s">
        <v>12</v>
      </c>
      <c r="F10" s="2" t="s">
        <v>13</v>
      </c>
      <c r="G10" s="2" t="s">
        <v>36</v>
      </c>
      <c r="H10" s="2" t="s">
        <v>16</v>
      </c>
      <c r="I10" s="2" t="s">
        <v>37</v>
      </c>
      <c r="J10" s="2" t="s">
        <v>36</v>
      </c>
      <c r="K10" s="2" t="s">
        <v>16</v>
      </c>
      <c r="L10" s="2" t="s">
        <v>37</v>
      </c>
      <c r="M10" s="7">
        <f t="shared" si="0"/>
        <v>17.582417582417584</v>
      </c>
      <c r="N10" s="6">
        <v>208</v>
      </c>
      <c r="O10" s="6">
        <v>1183</v>
      </c>
      <c r="P10" s="7">
        <f>(17.58/43.33)*100</f>
        <v>40.572351719363027</v>
      </c>
      <c r="Q10" s="7">
        <f>(17.58/43.33)*100</f>
        <v>40.572351719363027</v>
      </c>
      <c r="R10" s="12" t="s">
        <v>64</v>
      </c>
      <c r="S10" s="12" t="s">
        <v>75</v>
      </c>
      <c r="T10" s="12" t="s">
        <v>68</v>
      </c>
      <c r="U10" s="12"/>
    </row>
    <row r="11" spans="1:21" ht="165" x14ac:dyDescent="0.25">
      <c r="A11" s="1" t="s">
        <v>9</v>
      </c>
      <c r="B11" s="8" t="s">
        <v>39</v>
      </c>
      <c r="C11" s="2" t="s">
        <v>38</v>
      </c>
      <c r="D11" s="2" t="s">
        <v>56</v>
      </c>
      <c r="E11" s="2" t="s">
        <v>12</v>
      </c>
      <c r="F11" s="2" t="s">
        <v>13</v>
      </c>
      <c r="G11" s="2" t="s">
        <v>32</v>
      </c>
      <c r="H11" s="2" t="s">
        <v>29</v>
      </c>
      <c r="I11" s="2" t="s">
        <v>29</v>
      </c>
      <c r="J11" s="2" t="s">
        <v>32</v>
      </c>
      <c r="K11" s="2" t="s">
        <v>29</v>
      </c>
      <c r="L11" s="2" t="s">
        <v>29</v>
      </c>
      <c r="M11" s="7">
        <f t="shared" si="0"/>
        <v>99.242424242424249</v>
      </c>
      <c r="N11" s="6">
        <v>262</v>
      </c>
      <c r="O11" s="6">
        <v>264</v>
      </c>
      <c r="P11" s="7">
        <f>(99.24/100)*100</f>
        <v>99.24</v>
      </c>
      <c r="Q11" s="7">
        <f>(99.24/100)*100</f>
        <v>99.24</v>
      </c>
      <c r="R11" s="12" t="s">
        <v>64</v>
      </c>
      <c r="S11" s="12" t="s">
        <v>77</v>
      </c>
      <c r="T11" s="12" t="s">
        <v>76</v>
      </c>
      <c r="U11" s="9"/>
    </row>
    <row r="12" spans="1:21" ht="105" x14ac:dyDescent="0.25">
      <c r="A12" s="1" t="s">
        <v>9</v>
      </c>
      <c r="B12" s="3" t="s">
        <v>41</v>
      </c>
      <c r="C12" s="2" t="s">
        <v>40</v>
      </c>
      <c r="D12" s="2" t="s">
        <v>56</v>
      </c>
      <c r="E12" s="2" t="s">
        <v>12</v>
      </c>
      <c r="F12" s="2" t="s">
        <v>13</v>
      </c>
      <c r="G12" s="2"/>
      <c r="H12" s="2"/>
      <c r="I12" s="2"/>
      <c r="J12" s="2"/>
      <c r="K12" s="2"/>
      <c r="L12" s="2"/>
      <c r="M12" s="4"/>
      <c r="N12" s="4"/>
      <c r="O12" s="4"/>
      <c r="P12" s="5"/>
      <c r="Q12" s="4"/>
      <c r="R12" s="4"/>
      <c r="S12" s="9"/>
      <c r="T12" s="9"/>
      <c r="U12" s="9"/>
    </row>
    <row r="13" spans="1:21" ht="90" x14ac:dyDescent="0.25">
      <c r="A13" s="1" t="s">
        <v>9</v>
      </c>
      <c r="B13" s="3" t="s">
        <v>43</v>
      </c>
      <c r="C13" s="2" t="s">
        <v>42</v>
      </c>
      <c r="D13" s="2" t="s">
        <v>56</v>
      </c>
      <c r="E13" s="2" t="s">
        <v>12</v>
      </c>
      <c r="F13" s="2" t="s">
        <v>13</v>
      </c>
      <c r="G13" s="2" t="s">
        <v>44</v>
      </c>
      <c r="H13" s="2" t="s">
        <v>45</v>
      </c>
      <c r="I13" s="2" t="s">
        <v>46</v>
      </c>
      <c r="J13" s="2" t="s">
        <v>44</v>
      </c>
      <c r="K13" s="2" t="s">
        <v>45</v>
      </c>
      <c r="L13" s="2" t="s">
        <v>46</v>
      </c>
      <c r="M13" s="4"/>
      <c r="N13" s="4"/>
      <c r="O13" s="4"/>
      <c r="P13" s="5"/>
      <c r="Q13" s="4"/>
      <c r="R13" s="4"/>
      <c r="S13" s="9"/>
      <c r="T13" s="9"/>
      <c r="U13" s="9"/>
    </row>
  </sheetData>
  <protectedRanges>
    <protectedRange algorithmName="SHA-512" hashValue="Jf9XNaKNybuZLMYv6bA5T7rfBW5BIW/odHglCFxCTo0mtxTkVty6+KV4Eene8qLYJxXob+NOPJYLP0UO9oNHtA==" saltValue="LjqNM0w44irfrYjYoO4/cw==" spinCount="100000" sqref="P5:Q5 Q6:Q10 P6:P11" name="Rango1_1"/>
    <protectedRange algorithmName="SHA-512" hashValue="Jf9XNaKNybuZLMYv6bA5T7rfBW5BIW/odHglCFxCTo0mtxTkVty6+KV4Eene8qLYJxXob+NOPJYLP0UO9oNHtA==" saltValue="LjqNM0w44irfrYjYoO4/cw==" spinCount="100000" sqref="T5 U5:U10 S6:T6 T7 S8:T10 R5:R11" name="Rango1_2"/>
  </protectedRanges>
  <mergeCells count="19">
    <mergeCell ref="A1:R2"/>
    <mergeCell ref="A3:A4"/>
    <mergeCell ref="B3:B4"/>
    <mergeCell ref="C3:C4"/>
    <mergeCell ref="E3:E4"/>
    <mergeCell ref="F3:F4"/>
    <mergeCell ref="G3:G4"/>
    <mergeCell ref="H3:H4"/>
    <mergeCell ref="I3:I4"/>
    <mergeCell ref="M3:M4"/>
    <mergeCell ref="N3:N4"/>
    <mergeCell ref="O3:O4"/>
    <mergeCell ref="D3:D4"/>
    <mergeCell ref="J3:J4"/>
    <mergeCell ref="K3:K4"/>
    <mergeCell ref="L3:L4"/>
    <mergeCell ref="R3:U3"/>
    <mergeCell ref="P3:P4"/>
    <mergeCell ref="Q3:Q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73814-A694-4C9E-9C3E-47B3F183400D}">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C157BBF6-6180-49C5-A3B0-114F35175C95}">
  <ds:schemaRefs>
    <ds:schemaRef ds:uri="http://schemas.microsoft.com/sharepoint/v3/contenttype/forms"/>
  </ds:schemaRefs>
</ds:datastoreItem>
</file>

<file path=customXml/itemProps3.xml><?xml version="1.0" encoding="utf-8"?>
<ds:datastoreItem xmlns:ds="http://schemas.openxmlformats.org/officeDocument/2006/customXml" ds:itemID="{8292A506-003D-4547-A274-029423B85C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Cuenta Pública 2016</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Yareli Vázquez Barragán</cp:lastModifiedBy>
  <dcterms:created xsi:type="dcterms:W3CDTF">2016-09-29T23:54:35Z</dcterms:created>
  <dcterms:modified xsi:type="dcterms:W3CDTF">2017-03-13T23:13:52Z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