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6"/>
  <workbookPr/>
  <mc:AlternateContent xmlns:mc="http://schemas.openxmlformats.org/markup-compatibility/2006">
    <mc:Choice Requires="x15">
      <x15ac:absPath xmlns:x15ac="http://schemas.microsoft.com/office/spreadsheetml/2010/11/ac" url="D:\Usuarios\sruizm\Escritorio\Julio - Sepiembre 2018\entregados\"/>
    </mc:Choice>
  </mc:AlternateContent>
  <xr:revisionPtr revIDLastSave="0" documentId="11_B94EF0DBCCD3F4604B0410A3AF936FA82F29AB36" xr6:coauthVersionLast="39" xr6:coauthVersionMax="39" xr10:uidLastSave="{00000000-0000-0000-0000-000000000000}"/>
  <bookViews>
    <workbookView xWindow="0" yWindow="0" windowWidth="24000" windowHeight="9600" xr2:uid="{00000000-000D-0000-FFFF-FFFF00000000}"/>
  </bookViews>
  <sheets>
    <sheet name="Metas 2018Definitivas" sheetId="1" r:id="rId1"/>
  </sheets>
  <externalReferences>
    <externalReference r:id="rId2"/>
  </externalReferences>
  <definedNames>
    <definedName name="_xlnm.Print_Area" localSheetId="0">'Metas 2018Definitivas'!$AK$5:$AL$14</definedName>
  </definedNames>
  <calcPr calcId="17902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Z9" i="1" l="1"/>
  <c r="AA9" i="1"/>
  <c r="AJ14" i="1"/>
  <c r="AI14" i="1"/>
  <c r="AH14" i="1"/>
  <c r="AG14" i="1"/>
  <c r="AF14" i="1"/>
  <c r="AD14" i="1"/>
  <c r="AC14" i="1"/>
  <c r="AB14" i="1"/>
  <c r="AA14" i="1"/>
  <c r="Z14" i="1"/>
  <c r="X14" i="1"/>
  <c r="W14" i="1"/>
  <c r="U14" i="1"/>
  <c r="O14" i="1"/>
  <c r="I14" i="1"/>
  <c r="T14" i="1"/>
  <c r="S14" i="1"/>
  <c r="R14" i="1"/>
  <c r="Q14" i="1"/>
  <c r="P14" i="1"/>
  <c r="N14" i="1"/>
  <c r="M14" i="1"/>
  <c r="AJ13" i="1"/>
  <c r="AI13" i="1"/>
  <c r="AH13" i="1"/>
  <c r="AG13" i="1"/>
  <c r="AF13" i="1"/>
  <c r="AE13" i="1"/>
  <c r="AB13" i="1"/>
  <c r="AA13" i="1"/>
  <c r="Z13" i="1"/>
  <c r="X13" i="1"/>
  <c r="W13" i="1"/>
  <c r="V13" i="1"/>
  <c r="U13" i="1"/>
  <c r="T13" i="1"/>
  <c r="N13" i="1"/>
  <c r="H13" i="1"/>
  <c r="O13" i="1"/>
  <c r="M13" i="1"/>
  <c r="R13" i="1"/>
  <c r="L13" i="1"/>
  <c r="Q13" i="1"/>
  <c r="AJ12" i="1"/>
  <c r="AI12" i="1"/>
  <c r="AG12" i="1"/>
  <c r="AF12" i="1"/>
  <c r="AB12" i="1"/>
  <c r="AA12" i="1"/>
  <c r="Z12" i="1"/>
  <c r="X12" i="1"/>
  <c r="W12" i="1"/>
  <c r="U12" i="1"/>
  <c r="T12" i="1"/>
  <c r="R12" i="1"/>
  <c r="Q12" i="1"/>
  <c r="O12" i="1"/>
  <c r="N12" i="1"/>
  <c r="AJ11" i="1"/>
  <c r="AI11" i="1"/>
  <c r="AH11" i="1"/>
  <c r="AG11" i="1"/>
  <c r="AF11" i="1"/>
  <c r="AE11" i="1"/>
  <c r="AB11" i="1"/>
  <c r="AA11" i="1"/>
  <c r="Z11" i="1"/>
  <c r="Y11" i="1"/>
  <c r="AO11" i="1"/>
  <c r="X11" i="1"/>
  <c r="W11" i="1"/>
  <c r="U11" i="1"/>
  <c r="T11" i="1"/>
  <c r="R11" i="1"/>
  <c r="L11" i="1"/>
  <c r="Q11" i="1"/>
  <c r="O11" i="1"/>
  <c r="N11" i="1"/>
  <c r="H11" i="1"/>
  <c r="AJ10" i="1"/>
  <c r="AI10" i="1"/>
  <c r="AH10" i="1"/>
  <c r="AG10" i="1"/>
  <c r="AF10" i="1"/>
  <c r="AE10" i="1"/>
  <c r="AB10" i="1"/>
  <c r="AA10" i="1"/>
  <c r="Z10" i="1"/>
  <c r="Y10" i="1"/>
  <c r="AO10" i="1"/>
  <c r="X10" i="1"/>
  <c r="R10" i="1"/>
  <c r="L10" i="1"/>
  <c r="W10" i="1"/>
  <c r="U10" i="1"/>
  <c r="O10" i="1"/>
  <c r="T10" i="1"/>
  <c r="Q10" i="1"/>
  <c r="N10" i="1"/>
  <c r="AJ9" i="1"/>
  <c r="AI9" i="1"/>
  <c r="AH9" i="1"/>
  <c r="AG9" i="1"/>
  <c r="AF9" i="1"/>
  <c r="AE9" i="1"/>
  <c r="AB9" i="1"/>
  <c r="Y9" i="1"/>
  <c r="X9" i="1"/>
  <c r="W9" i="1"/>
  <c r="U9" i="1"/>
  <c r="T9" i="1"/>
  <c r="R9" i="1"/>
  <c r="Q9" i="1"/>
  <c r="O9" i="1"/>
  <c r="N9" i="1"/>
  <c r="AJ8" i="1"/>
  <c r="AI8" i="1"/>
  <c r="AH8" i="1"/>
  <c r="AG8" i="1"/>
  <c r="AF8" i="1"/>
  <c r="AB8" i="1"/>
  <c r="AA8" i="1"/>
  <c r="Z8" i="1"/>
  <c r="X8" i="1"/>
  <c r="W8" i="1"/>
  <c r="U8" i="1"/>
  <c r="T8" i="1"/>
  <c r="S8" i="1"/>
  <c r="R8" i="1"/>
  <c r="Q8" i="1"/>
  <c r="O8" i="1"/>
  <c r="N8" i="1"/>
  <c r="M8" i="1"/>
  <c r="AJ7" i="1"/>
  <c r="AI7" i="1"/>
  <c r="AG7" i="1"/>
  <c r="AF7" i="1"/>
  <c r="AE7" i="1"/>
  <c r="X7" i="1"/>
  <c r="W7" i="1"/>
  <c r="V7" i="1"/>
  <c r="U7" i="1"/>
  <c r="T7" i="1"/>
  <c r="R7" i="1"/>
  <c r="Q7" i="1"/>
  <c r="O7" i="1"/>
  <c r="N7" i="1"/>
  <c r="P10" i="1"/>
  <c r="AO9" i="1"/>
  <c r="S7" i="1"/>
  <c r="L12" i="1"/>
  <c r="Y12" i="1"/>
  <c r="AO12" i="1"/>
  <c r="L7" i="1"/>
  <c r="K12" i="1"/>
  <c r="K9" i="1"/>
  <c r="S12" i="1"/>
  <c r="M12" i="1"/>
  <c r="L8" i="1"/>
  <c r="AE8" i="1"/>
  <c r="L9" i="1"/>
  <c r="I10" i="1"/>
  <c r="AH12" i="1"/>
  <c r="Y13" i="1"/>
  <c r="AO13" i="1"/>
  <c r="S9" i="1"/>
  <c r="S10" i="1"/>
  <c r="S11" i="1"/>
  <c r="M7" i="1"/>
  <c r="P7" i="1"/>
  <c r="V9" i="1"/>
  <c r="H10" i="1"/>
  <c r="V11" i="1"/>
  <c r="Y8" i="1"/>
  <c r="AO8" i="1"/>
  <c r="I12" i="1"/>
  <c r="AE14" i="1"/>
  <c r="M11" i="1"/>
  <c r="H14" i="1"/>
  <c r="G14" i="1"/>
  <c r="P8" i="1"/>
  <c r="M9" i="1"/>
  <c r="K14" i="1"/>
  <c r="L14" i="1"/>
  <c r="J14" i="1"/>
  <c r="Y14" i="1"/>
  <c r="AO14" i="1"/>
  <c r="K7" i="1"/>
  <c r="J7" i="1"/>
  <c r="I8" i="1"/>
  <c r="V8" i="1"/>
  <c r="AE12" i="1"/>
  <c r="K8" i="1"/>
  <c r="J8" i="1"/>
  <c r="I7" i="1"/>
  <c r="H9" i="1"/>
  <c r="K11" i="1"/>
  <c r="J11" i="1"/>
  <c r="V12" i="1"/>
  <c r="P12" i="1"/>
  <c r="I13" i="1"/>
  <c r="G13" i="1"/>
  <c r="V14" i="1"/>
  <c r="P11" i="1"/>
  <c r="J12" i="1"/>
  <c r="H7" i="1"/>
  <c r="G7" i="1"/>
  <c r="M10" i="1"/>
  <c r="V10" i="1"/>
  <c r="P13" i="1"/>
  <c r="I9" i="1"/>
  <c r="H12" i="1"/>
  <c r="G12" i="1"/>
  <c r="AH7" i="1"/>
  <c r="S13" i="1"/>
  <c r="G10" i="1"/>
  <c r="H8" i="1"/>
  <c r="K13" i="1"/>
  <c r="J13" i="1"/>
  <c r="I11" i="1"/>
  <c r="G11" i="1"/>
  <c r="P9" i="1"/>
  <c r="K10" i="1"/>
  <c r="J10" i="1"/>
  <c r="G9" i="1"/>
  <c r="J9" i="1"/>
  <c r="G8" i="1"/>
</calcChain>
</file>

<file path=xl/sharedStrings.xml><?xml version="1.0" encoding="utf-8"?>
<sst xmlns="http://schemas.openxmlformats.org/spreadsheetml/2006/main" count="114" uniqueCount="72">
  <si>
    <t>Pp S278 Indicadores 2018 Dirección Adjunta de Desarrollo Regional 3er TRIMESTRE</t>
  </si>
  <si>
    <t>Acumulado</t>
  </si>
  <si>
    <t>1er trimestre</t>
  </si>
  <si>
    <t>2do trimestre</t>
  </si>
  <si>
    <t>3er trimestre</t>
  </si>
  <si>
    <t>4to trimestre</t>
  </si>
  <si>
    <t>Nivel</t>
  </si>
  <si>
    <t>Nombre del Indicador</t>
  </si>
  <si>
    <t>Definición</t>
  </si>
  <si>
    <t>Metodo de calculo</t>
  </si>
  <si>
    <t>Frecuencia de Medición</t>
  </si>
  <si>
    <t>Unidad de Medida</t>
  </si>
  <si>
    <t>Valor de la Meta Planeada</t>
  </si>
  <si>
    <t>Numerador Meta Planeada</t>
  </si>
  <si>
    <t>Denominador Meta Planeada</t>
  </si>
  <si>
    <t>Valor de la Meta Lograda</t>
  </si>
  <si>
    <t>Numerador Meta Lograda</t>
  </si>
  <si>
    <t>Denominador Meta lograda</t>
  </si>
  <si>
    <t>CAUSA</t>
  </si>
  <si>
    <t>EFECTO</t>
  </si>
  <si>
    <t>Fin</t>
  </si>
  <si>
    <t>Porcentaje de proyectos satisfactorios que respondieron la encuesta de uso de resultados de proyectos del Pp S278 que fueron aprovechados para atender las necesidades de fortalecimiento de las capacidades en CTI de los sistemas locales y regionales</t>
  </si>
  <si>
    <t>Este indicador mide qué proporción de los proyectos concluidos con dictamen técnico satisfactorio que respondieron la encuesta de uso de resultados de proyectos del Pp S278 fueron aprovechados para atender las necesidades de fortalecimiento de las capacidades en CTI de los sistemas locales y regionales</t>
  </si>
  <si>
    <t>PPARt = (PARt / PDSt-k) * 100</t>
  </si>
  <si>
    <t>LA META SE PROGRAMO ANUAL POR LO QUE NO HAY VALOR PARA EL TRIMESTRE</t>
  </si>
  <si>
    <t>Propósito</t>
  </si>
  <si>
    <t>Porcentaje de proyectos concluidos con dictamen técnico final satisfactorio</t>
  </si>
  <si>
    <t>Porcentaje de proyectos concluidos con dictamen técnico final satisfactorio en el trimestre respecto del total de proyectos con dictámen técnico final en el trimestre.</t>
  </si>
  <si>
    <t>(Número de proyectos concluidos con dictamen técnico final satisfactorio en el trimestre t / Número total de proyectos con dictámen técnico final en el trimestre) * 100</t>
  </si>
  <si>
    <t>Trimestral</t>
  </si>
  <si>
    <t>Porcentaje</t>
  </si>
  <si>
    <t>Componente 1</t>
  </si>
  <si>
    <t>Porcentaje de proyectos apoyados</t>
  </si>
  <si>
    <t>Porcentaje de proyectos apoyados respecto del total de proyectos aprobados</t>
  </si>
  <si>
    <t>(Número de proyectos apoyados en el trimestre i/ Número de proyectos aprobados )*100</t>
  </si>
  <si>
    <t>En términos relativos, se observó 12.97  puntos porcentuales por debajo de la meta planteada esto por que se aporbaron 8 proyectos el último més del trimestre y no fue posible realizar el apoyo sin embargo se esta en tiemp para realizar el mismo,  se supero la meta en el denominador por los mismos 8 proyectos, lo que implica que el proceso para otorgar la primera ministración, se realizará durante el cuarto trimestre.</t>
  </si>
  <si>
    <t>Se está 12.97 puntos porcentuales por debajo de la meta. Al haberse aprobado proyectos en las últimas semanas, se cuenta con tiempo según la normatividad para realizar las formalizaciones y la entrega de los recursos el próximo trimestre.</t>
  </si>
  <si>
    <t>Componente 2</t>
  </si>
  <si>
    <t xml:space="preserve">Porcentaje de aportaciones realizadas a los fideicomisos </t>
  </si>
  <si>
    <t>Mide el porcentaje de aportaciones a los fideicomisos realizadas respecto de las programadas</t>
  </si>
  <si>
    <t>(Número de aportaciones a los fideicomisos realizadas en el trimestre j / Número de aportaciones a los fideicomisos programadas para el trimestre j) * 100</t>
  </si>
  <si>
    <t xml:space="preserve">El recurso para las aportaciones del Programa S278 fue asignado en su totalidad el primer trimestre del año, sin embargo, al firmarse uno de los anexos de ejecución en los últimos días hábiles del mes de marzo, el compromiso de realizar la aportación fué para el tercer trimestre. </t>
  </si>
  <si>
    <t>Se cumplió la meta anual</t>
  </si>
  <si>
    <t>Actividad 1.1</t>
  </si>
  <si>
    <t>Porcentaje de convocatorias emitidas</t>
  </si>
  <si>
    <t>Porcentaje de convocatorias emitidas en el trimestre y respecto el número de convocatorias programadas para el trimestre j</t>
  </si>
  <si>
    <t>(Número de convocatorias emitidas en el periodo t / Número de convocatorias programadas en el periodo t) * 100</t>
  </si>
  <si>
    <t xml:space="preserve">Para un mejor control de las demandas que se publican en las convocatorias se determinó publicar una demanda por convocatoria a fin de que no bloquearán las demandas que no recibian propuestas, es de destacar que anteriromente una convocatoria podia incluir en ocasiones hasta mas de cuatro demandas,  por lo anteriro el número de convocatorias se vio incrementado considerablemente. En términos Absolutos hay 37 convocatorias más que se publicaron, por lo que la meta se superó en el segundo trimestre. </t>
  </si>
  <si>
    <t>Se está 411.11 puntos porcentuales por arriba de la meta. Al publicarse una convocatoria por demanda .</t>
  </si>
  <si>
    <t>Actividad 1.2</t>
  </si>
  <si>
    <t>Porcentaje de propuestas sometidas e evaluación técnica</t>
  </si>
  <si>
    <t>Porcentaje de propuestas evaluadas en el tiempo que indica la nomatividad respecto al total de propuestas pertinentes sometidas a evaluación técnica</t>
  </si>
  <si>
    <t>(Número de propuestas evaluadas en el tiempo que indica la normatividad en el periodo t / Número de propuestas sometidas a evaluación técnica)*100</t>
  </si>
  <si>
    <t>Se evaluaron 4 propuestas menos de las esperadas sin embargo se espera que en el cuarto trimestre se evaluen, estando aún en tiempo para concluir el proceso de evaluación.</t>
  </si>
  <si>
    <t>Se cumplió la meta en terminos porcentuales</t>
  </si>
  <si>
    <t>Actividad 1.3</t>
  </si>
  <si>
    <t xml:space="preserve">Porcentaje de proyectos formalizados </t>
  </si>
  <si>
    <t xml:space="preserve">Porcentaje de propuestas formalizadas en el trimestre i respecto del total de propuestas evaluadas con carácter aprobatorio </t>
  </si>
  <si>
    <t>(Número de proyectos formalizados en el periodo t /  Número de proyectos evaluados con carácter aprobatorio)*100</t>
  </si>
  <si>
    <t>En términos relativos se está 5.17 puntos porcentuales por debajo de la meta, en términos absolutos se superó la meta al fromalizarse 10 proyectos más de los planteados en el numerador (los que venian del trimestre pasado). Se superó la meta planteqda del denominador por 13 proyecto aprobados que concluyeron los procesos de aprobación y asignación de recursos en el trimestre.</t>
  </si>
  <si>
    <t>Se espera que durante el cuarto trimestre se logre la formalización de los proyectos que faltron del tercer trimestre.</t>
  </si>
  <si>
    <t>Actividad 1.4</t>
  </si>
  <si>
    <t>Porcentaje de informes técnicos enviados a evaluar</t>
  </si>
  <si>
    <t>Porcentaje de informes técnicos enviados a evaluar respecto del total de informes técnicos recibidos para evaluar</t>
  </si>
  <si>
    <t>(Número de informes técnicos enviados a evaluar en el periodo t / Número de informes técnicos recibidos para evaluar)*100</t>
  </si>
  <si>
    <t>En términos relativos se esta 0.23 puntos porcentuales por debajo de la meta la metaplateada, sin embargo, en términos absolutos no se recibieron 6 informes de los programados debido principalmente a que los Sujetos de Apoyo, por cuestiones administrativas, solicitaron ampliación de la vigencia del convenio en etapa o final y al ser proyectos que tenían plazo de entrega de informes en el tercer trimestre del año, estos se entregarán posteriormente. Por el tiempo de entrega estos informes serán evaluados en el cuarto trimestre de 2018, cumpliendo con la normatividad vigente.</t>
  </si>
  <si>
    <t>Se está 0.23 puntos porcentuales por debajo de la meta.</t>
  </si>
  <si>
    <t>Actividad 2.1</t>
  </si>
  <si>
    <t>Porcentaje de anexos de ejecución formalizados</t>
  </si>
  <si>
    <t>Porcentaje de anexos de ejecución formalizados en el trimestre j respecto el número de anexos de ejecución programados para formalizar en el trimestre j</t>
  </si>
  <si>
    <t>(Número de Anexos de Ejecución Formalizados en el trimestre j / Número de Anexos de Ejecución programados para Formalizar en el trimestre j) * 100</t>
  </si>
  <si>
    <t>La meta se planteó cumplir en el primer trimestre y se cumplió satisfactoriamente.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</si>
</sst>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1"/>
      <color theme="1"/>
      <name val="Calibri"/>
      <family val="2"/>
      <scheme val="minor"/>
    </font>
    <font>
      <sz val="24"/>
      <color theme="1"/>
      <name val="Calibri"/>
      <family val="2"/>
      <scheme val="minor"/>
    </font>
    <font>
      <b/>
      <sz val="72"/>
      <color theme="1"/>
      <name val="Arial"/>
      <family val="2"/>
    </font>
    <font>
      <b/>
      <sz val="36"/>
      <color theme="1"/>
      <name val="Calibri"/>
      <family val="2"/>
      <scheme val="minor"/>
    </font>
    <font>
      <sz val="36"/>
      <color theme="1"/>
      <name val="Calibri"/>
      <family val="2"/>
      <scheme val="minor"/>
    </font>
    <font>
      <b/>
      <sz val="36"/>
      <color theme="0"/>
      <name val="Arial"/>
      <family val="2"/>
    </font>
    <font>
      <b/>
      <sz val="18"/>
      <color theme="0"/>
      <name val="Arial"/>
      <family val="2"/>
    </font>
    <font>
      <b/>
      <sz val="18"/>
      <color theme="0"/>
      <name val="Calibri"/>
      <family val="2"/>
      <scheme val="minor"/>
    </font>
    <font>
      <sz val="36"/>
      <color theme="1"/>
      <name val="Arial"/>
      <family val="2"/>
    </font>
    <font>
      <sz val="24"/>
      <color theme="1"/>
      <name val="Arial"/>
      <family val="2"/>
    </font>
    <font>
      <sz val="48"/>
      <color theme="1"/>
      <name val="Arial"/>
      <family val="2"/>
    </font>
    <font>
      <sz val="36"/>
      <color rgb="FF000000"/>
      <name val="Calibri"/>
      <family val="2"/>
      <scheme val="minor"/>
    </font>
    <font>
      <sz val="36"/>
      <name val="Calibri"/>
      <family val="2"/>
      <scheme val="minor"/>
    </font>
    <font>
      <sz val="32"/>
      <name val="Calibri"/>
      <family val="2"/>
      <scheme val="minor"/>
    </font>
    <font>
      <sz val="28"/>
      <color rgb="FF000000"/>
      <name val="Calibri"/>
      <family val="2"/>
      <scheme val="minor"/>
    </font>
    <font>
      <sz val="48"/>
      <color rgb="FF000000"/>
      <name val="Calibri"/>
      <family val="2"/>
      <scheme val="minor"/>
    </font>
    <font>
      <sz val="50"/>
      <color theme="1"/>
      <name val="Calibri"/>
      <family val="2"/>
      <scheme val="minor"/>
    </font>
    <font>
      <sz val="28"/>
      <color theme="1"/>
      <name val="Arial"/>
      <family val="2"/>
    </font>
  </fonts>
  <fills count="5">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FFFF00"/>
        <bgColor indexed="64"/>
      </patternFill>
    </fill>
  </fills>
  <borders count="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0" fillId="2" borderId="0" xfId="0" applyFill="1"/>
    <xf numFmtId="0" fontId="0" fillId="2" borderId="0" xfId="0" applyFill="1" applyAlignment="1">
      <alignment horizontal="center"/>
    </xf>
    <xf numFmtId="0" fontId="2" fillId="2" borderId="0" xfId="0" applyFont="1" applyFill="1"/>
    <xf numFmtId="0" fontId="4" fillId="2" borderId="0" xfId="0" applyFont="1" applyFill="1"/>
    <xf numFmtId="0" fontId="5" fillId="2" borderId="0" xfId="0" applyFont="1" applyFill="1"/>
    <xf numFmtId="2" fontId="6" fillId="3" borderId="4" xfId="0" applyNumberFormat="1"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9" fillId="2" borderId="5" xfId="0" applyFont="1" applyFill="1" applyBorder="1" applyAlignment="1">
      <alignment vertical="center" wrapText="1"/>
    </xf>
    <xf numFmtId="0" fontId="10" fillId="3" borderId="5" xfId="0" applyFont="1" applyFill="1" applyBorder="1" applyAlignment="1">
      <alignment vertical="center" wrapText="1"/>
    </xf>
    <xf numFmtId="0" fontId="10" fillId="2" borderId="5" xfId="0" applyFont="1" applyFill="1" applyBorder="1" applyAlignment="1">
      <alignment vertical="center"/>
    </xf>
    <xf numFmtId="10" fontId="11" fillId="4" borderId="5" xfId="1" applyNumberFormat="1" applyFont="1" applyFill="1" applyBorder="1" applyAlignment="1">
      <alignment horizontal="center" vertical="center"/>
    </xf>
    <xf numFmtId="1" fontId="11" fillId="4" borderId="5" xfId="0" applyNumberFormat="1" applyFont="1" applyFill="1" applyBorder="1" applyAlignment="1">
      <alignment horizontal="center" vertical="center"/>
    </xf>
    <xf numFmtId="9" fontId="11" fillId="4" borderId="5" xfId="1" applyFont="1" applyFill="1" applyBorder="1" applyAlignment="1">
      <alignment horizontal="center" vertical="center"/>
    </xf>
    <xf numFmtId="0" fontId="12" fillId="0" borderId="3" xfId="0" applyFont="1" applyBorder="1" applyAlignment="1">
      <alignment horizontal="justify" vertical="center" wrapText="1"/>
    </xf>
    <xf numFmtId="10" fontId="11" fillId="2" borderId="5" xfId="1" applyNumberFormat="1" applyFont="1" applyFill="1" applyBorder="1" applyAlignment="1">
      <alignment horizontal="center" vertical="center"/>
    </xf>
    <xf numFmtId="1" fontId="11" fillId="2" borderId="5" xfId="0" applyNumberFormat="1" applyFont="1" applyFill="1" applyBorder="1" applyAlignment="1">
      <alignment horizontal="center" vertical="center"/>
    </xf>
    <xf numFmtId="10" fontId="11" fillId="0" borderId="5" xfId="1" applyNumberFormat="1" applyFont="1" applyBorder="1" applyAlignment="1">
      <alignment horizontal="center" vertical="center"/>
    </xf>
    <xf numFmtId="9" fontId="11" fillId="2" borderId="5" xfId="1" applyFont="1" applyFill="1" applyBorder="1" applyAlignment="1">
      <alignment horizontal="center" vertical="center"/>
    </xf>
    <xf numFmtId="9" fontId="11" fillId="0" borderId="5" xfId="1" applyFont="1" applyBorder="1" applyAlignment="1">
      <alignment horizontal="center" vertical="center"/>
    </xf>
    <xf numFmtId="0" fontId="13" fillId="0" borderId="3" xfId="0" applyFont="1" applyBorder="1" applyAlignment="1">
      <alignment horizontal="justify" vertical="center" wrapText="1"/>
    </xf>
    <xf numFmtId="0" fontId="14" fillId="0" borderId="3" xfId="0" applyFont="1" applyBorder="1" applyAlignment="1">
      <alignment horizontal="justify" vertical="center" wrapText="1"/>
    </xf>
    <xf numFmtId="0" fontId="15" fillId="0" borderId="3" xfId="0" applyFont="1" applyBorder="1" applyAlignment="1">
      <alignment horizontal="justify" vertical="center" wrapText="1"/>
    </xf>
    <xf numFmtId="1" fontId="11" fillId="0" borderId="5" xfId="0" applyNumberFormat="1" applyFont="1" applyBorder="1" applyAlignment="1">
      <alignment horizontal="center" vertical="center"/>
    </xf>
    <xf numFmtId="0" fontId="16" fillId="0" borderId="3" xfId="0" applyFont="1" applyBorder="1" applyAlignment="1">
      <alignment horizontal="justify" vertical="center" wrapText="1"/>
    </xf>
    <xf numFmtId="10" fontId="0" fillId="2" borderId="0" xfId="0" applyNumberFormat="1" applyFill="1"/>
    <xf numFmtId="10" fontId="17" fillId="2" borderId="0" xfId="0" applyNumberFormat="1" applyFont="1" applyFill="1"/>
    <xf numFmtId="0" fontId="18" fillId="2" borderId="5" xfId="0" applyFont="1" applyFill="1" applyBorder="1" applyAlignment="1">
      <alignment vertical="center" wrapText="1"/>
    </xf>
    <xf numFmtId="0" fontId="10" fillId="2" borderId="5" xfId="0" applyFont="1" applyFill="1" applyBorder="1" applyAlignment="1">
      <alignment vertical="center" wrapText="1"/>
    </xf>
    <xf numFmtId="0" fontId="3" fillId="2" borderId="0" xfId="0" applyFont="1" applyFill="1" applyAlignment="1">
      <alignment horizontal="center" vertical="top"/>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uarios/sruizm/Escritorio/ABRIL%20-%20JUNIO/Entregables/METAS%202018%20S278_SEGUNDO%20trimestre%20Medios%20de%20Verificacion%20CONCENTRADOdefini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2018Definitivas"/>
      <sheetName val="Metas 2018proposito"/>
      <sheetName val="Metas 2018Componente 1"/>
      <sheetName val="Metas 2018Componente 2"/>
      <sheetName val="Metas 2018Actividad 1.1"/>
      <sheetName val="Metas 2018Actividad 1.2"/>
      <sheetName val="Metas 2018Actividad 1.3"/>
      <sheetName val="Metas 2018Actividad 1.4"/>
      <sheetName val="Metas 2018 Actividad 2.1"/>
    </sheetNames>
    <sheetDataSet>
      <sheetData sheetId="0"/>
      <sheetData sheetId="1">
        <row r="7">
          <cell r="S7"/>
          <cell r="T7"/>
          <cell r="U7"/>
          <cell r="V7"/>
          <cell r="X7">
            <v>0</v>
          </cell>
          <cell r="Y7">
            <v>0</v>
          </cell>
          <cell r="Z7">
            <v>0</v>
          </cell>
          <cell r="AA7">
            <v>0</v>
          </cell>
          <cell r="AE7"/>
          <cell r="AF7"/>
          <cell r="AH7">
            <v>0</v>
          </cell>
          <cell r="AI7">
            <v>0</v>
          </cell>
          <cell r="AJ7">
            <v>0</v>
          </cell>
          <cell r="AK7">
            <v>0</v>
          </cell>
          <cell r="AW7"/>
          <cell r="AX7"/>
          <cell r="AY7"/>
          <cell r="AZ7"/>
          <cell r="BB7">
            <v>0</v>
          </cell>
          <cell r="BC7">
            <v>0</v>
          </cell>
          <cell r="BD7">
            <v>0</v>
          </cell>
          <cell r="BE7">
            <v>0</v>
          </cell>
        </row>
      </sheetData>
      <sheetData sheetId="2">
        <row r="6">
          <cell r="O6">
            <v>14</v>
          </cell>
          <cell r="P6">
            <v>16</v>
          </cell>
          <cell r="R6">
            <v>11</v>
          </cell>
          <cell r="S6">
            <v>13</v>
          </cell>
          <cell r="U6">
            <v>26</v>
          </cell>
          <cell r="V6">
            <v>25</v>
          </cell>
          <cell r="X6">
            <v>32</v>
          </cell>
          <cell r="Y6">
            <v>35</v>
          </cell>
          <cell r="AA6">
            <v>47</v>
          </cell>
          <cell r="AB6">
            <v>50</v>
          </cell>
          <cell r="AG6">
            <v>12</v>
          </cell>
          <cell r="AH6">
            <v>11</v>
          </cell>
          <cell r="AJ6"/>
          <cell r="AK6"/>
        </row>
      </sheetData>
      <sheetData sheetId="3">
        <row r="6">
          <cell r="O6">
            <v>29</v>
          </cell>
          <cell r="P6">
            <v>29</v>
          </cell>
          <cell r="R6">
            <v>24</v>
          </cell>
          <cell r="S6">
            <v>29</v>
          </cell>
          <cell r="U6"/>
          <cell r="V6"/>
          <cell r="X6">
            <v>6</v>
          </cell>
          <cell r="Y6">
            <v>0</v>
          </cell>
          <cell r="AA6"/>
          <cell r="AB6"/>
          <cell r="AG6"/>
          <cell r="AH6"/>
          <cell r="AJ6"/>
          <cell r="AK6"/>
        </row>
      </sheetData>
      <sheetData sheetId="4">
        <row r="6">
          <cell r="O6">
            <v>21</v>
          </cell>
          <cell r="P6">
            <v>22</v>
          </cell>
          <cell r="R6">
            <v>13</v>
          </cell>
          <cell r="S6">
            <v>22</v>
          </cell>
          <cell r="U6">
            <v>14</v>
          </cell>
          <cell r="V6">
            <v>14</v>
          </cell>
          <cell r="X6">
            <v>33</v>
          </cell>
          <cell r="Y6">
            <v>14</v>
          </cell>
          <cell r="AA6">
            <v>9</v>
          </cell>
          <cell r="AB6">
            <v>9</v>
          </cell>
          <cell r="AG6">
            <v>5</v>
          </cell>
          <cell r="AH6">
            <v>5</v>
          </cell>
          <cell r="AJ6"/>
          <cell r="AK6"/>
        </row>
      </sheetData>
      <sheetData sheetId="5">
        <row r="6">
          <cell r="O6">
            <v>23</v>
          </cell>
          <cell r="P6">
            <v>25</v>
          </cell>
          <cell r="R6">
            <v>27</v>
          </cell>
          <cell r="S6">
            <v>27</v>
          </cell>
          <cell r="U6">
            <v>27</v>
          </cell>
          <cell r="V6">
            <v>29</v>
          </cell>
          <cell r="X6">
            <v>95</v>
          </cell>
          <cell r="Y6">
            <v>95</v>
          </cell>
          <cell r="AA6">
            <v>46</v>
          </cell>
          <cell r="AB6">
            <v>46</v>
          </cell>
          <cell r="AG6">
            <v>14</v>
          </cell>
          <cell r="AH6">
            <v>14</v>
          </cell>
          <cell r="AJ6"/>
          <cell r="AK6"/>
        </row>
      </sheetData>
      <sheetData sheetId="6">
        <row r="6">
          <cell r="O6">
            <v>20</v>
          </cell>
          <cell r="P6">
            <v>24</v>
          </cell>
          <cell r="R6">
            <v>8</v>
          </cell>
          <cell r="S6">
            <v>13</v>
          </cell>
          <cell r="U6">
            <v>35</v>
          </cell>
          <cell r="V6">
            <v>34</v>
          </cell>
          <cell r="X6">
            <v>35</v>
          </cell>
          <cell r="Y6">
            <v>35</v>
          </cell>
          <cell r="AA6">
            <v>45</v>
          </cell>
          <cell r="AB6">
            <v>45</v>
          </cell>
          <cell r="AG6">
            <v>11</v>
          </cell>
          <cell r="AH6">
            <v>10</v>
          </cell>
          <cell r="AJ6"/>
          <cell r="AK6"/>
        </row>
      </sheetData>
      <sheetData sheetId="7">
        <row r="6">
          <cell r="O6">
            <v>34</v>
          </cell>
          <cell r="P6">
            <v>36</v>
          </cell>
          <cell r="R6">
            <v>58</v>
          </cell>
          <cell r="S6">
            <v>59</v>
          </cell>
          <cell r="U6">
            <v>69</v>
          </cell>
          <cell r="V6">
            <v>71</v>
          </cell>
          <cell r="X6">
            <v>60</v>
          </cell>
          <cell r="Y6">
            <v>59</v>
          </cell>
          <cell r="AA6">
            <v>53</v>
          </cell>
          <cell r="AB6">
            <v>54</v>
          </cell>
          <cell r="AG6">
            <v>66</v>
          </cell>
          <cell r="AH6">
            <v>66</v>
          </cell>
          <cell r="AJ6"/>
          <cell r="AK6"/>
        </row>
      </sheetData>
      <sheetData sheetId="8">
        <row r="6">
          <cell r="O6">
            <v>25</v>
          </cell>
          <cell r="P6">
            <v>35</v>
          </cell>
          <cell r="R6">
            <v>22</v>
          </cell>
          <cell r="S6">
            <v>35</v>
          </cell>
          <cell r="U6">
            <v>0</v>
          </cell>
          <cell r="V6">
            <v>0</v>
          </cell>
          <cell r="X6"/>
          <cell r="Y6"/>
          <cell r="AA6">
            <v>0</v>
          </cell>
          <cell r="AB6">
            <v>0</v>
          </cell>
          <cell r="AD6"/>
          <cell r="AE6"/>
          <cell r="AG6">
            <v>0</v>
          </cell>
          <cell r="AH6">
            <v>0</v>
          </cell>
          <cell r="AJ6"/>
          <cell r="AK6"/>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15"/>
  <sheetViews>
    <sheetView tabSelected="1" topLeftCell="D1" zoomScale="25" zoomScaleNormal="25" zoomScaleSheetLayoutView="17" workbookViewId="0" xr3:uid="{AEA406A1-0E4B-5B11-9CD5-51D6E497D94C}">
      <pane ySplit="1" topLeftCell="A2" activePane="bottomLeft" state="frozen"/>
      <selection pane="bottomLeft" activeCell="AC9" sqref="AC9"/>
    </sheetView>
  </sheetViews>
  <sheetFormatPr defaultColWidth="11.42578125" defaultRowHeight="15"/>
  <cols>
    <col min="1" max="1" width="38.42578125" style="1" customWidth="1"/>
    <col min="2" max="2" width="60.28515625" style="1" customWidth="1"/>
    <col min="3" max="3" width="104.5703125" style="1" customWidth="1"/>
    <col min="4" max="4" width="55.5703125" style="1" customWidth="1"/>
    <col min="5" max="5" width="20.28515625" style="1" hidden="1" customWidth="1"/>
    <col min="6" max="6" width="17.7109375" style="1" hidden="1" customWidth="1"/>
    <col min="7" max="7" width="50" style="1" hidden="1" customWidth="1"/>
    <col min="8" max="12" width="45" style="1" hidden="1" customWidth="1"/>
    <col min="13" max="24" width="45" style="2" hidden="1" customWidth="1"/>
    <col min="25" max="26" width="45" style="2" customWidth="1"/>
    <col min="27" max="27" width="49" style="2" customWidth="1"/>
    <col min="28" max="28" width="45.5703125" style="2" customWidth="1"/>
    <col min="29" max="29" width="45" style="2" customWidth="1"/>
    <col min="30" max="30" width="50.140625" style="2" customWidth="1"/>
    <col min="31" max="35" width="45" style="2" hidden="1" customWidth="1"/>
    <col min="36" max="36" width="72.140625" style="2" hidden="1" customWidth="1"/>
    <col min="37" max="37" width="234.28515625" style="1" customWidth="1"/>
    <col min="38" max="38" width="191.42578125" style="1" customWidth="1"/>
    <col min="39" max="39" width="234.28515625" style="1" hidden="1" customWidth="1"/>
    <col min="40" max="40" width="191.42578125" style="1" hidden="1" customWidth="1"/>
    <col min="41" max="41" width="49.7109375" style="1" customWidth="1"/>
    <col min="42" max="16384" width="11.42578125" style="1"/>
  </cols>
  <sheetData>
    <row r="1" spans="1:41" ht="31.5">
      <c r="AK1" s="3"/>
    </row>
    <row r="2" spans="1:41" ht="31.5">
      <c r="AK2" s="3"/>
    </row>
    <row r="3" spans="1:41" ht="91.5" thickBot="1">
      <c r="A3" s="30" t="s">
        <v>0</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row>
    <row r="4" spans="1:41" s="5" customFormat="1" ht="47.25" thickBot="1">
      <c r="A4" s="4"/>
      <c r="B4" s="4"/>
      <c r="C4" s="4"/>
      <c r="D4" s="4"/>
      <c r="E4" s="4"/>
      <c r="F4" s="4"/>
      <c r="G4" s="31" t="s">
        <v>1</v>
      </c>
      <c r="H4" s="32"/>
      <c r="I4" s="32"/>
      <c r="J4" s="32"/>
      <c r="K4" s="32"/>
      <c r="L4" s="33"/>
      <c r="M4" s="31" t="s">
        <v>2</v>
      </c>
      <c r="N4" s="32"/>
      <c r="O4" s="32"/>
      <c r="P4" s="32"/>
      <c r="Q4" s="32"/>
      <c r="R4" s="33"/>
      <c r="S4" s="31" t="s">
        <v>3</v>
      </c>
      <c r="T4" s="32"/>
      <c r="U4" s="32"/>
      <c r="V4" s="32"/>
      <c r="W4" s="32"/>
      <c r="X4" s="33"/>
      <c r="Y4" s="31" t="s">
        <v>4</v>
      </c>
      <c r="Z4" s="32"/>
      <c r="AA4" s="32"/>
      <c r="AB4" s="32"/>
      <c r="AC4" s="32"/>
      <c r="AD4" s="33"/>
      <c r="AE4" s="31" t="s">
        <v>5</v>
      </c>
      <c r="AF4" s="32"/>
      <c r="AG4" s="32"/>
      <c r="AH4" s="32"/>
      <c r="AI4" s="32"/>
      <c r="AJ4" s="33"/>
    </row>
    <row r="5" spans="1:41" ht="255.75" customHeight="1" thickBot="1">
      <c r="A5" s="6" t="s">
        <v>6</v>
      </c>
      <c r="B5" s="6" t="s">
        <v>7</v>
      </c>
      <c r="C5" s="6" t="s">
        <v>8</v>
      </c>
      <c r="D5" s="6" t="s">
        <v>9</v>
      </c>
      <c r="E5" s="8" t="s">
        <v>10</v>
      </c>
      <c r="F5" s="7" t="s">
        <v>11</v>
      </c>
      <c r="G5" s="6" t="s">
        <v>12</v>
      </c>
      <c r="H5" s="6" t="s">
        <v>13</v>
      </c>
      <c r="I5" s="6" t="s">
        <v>14</v>
      </c>
      <c r="J5" s="6" t="s">
        <v>15</v>
      </c>
      <c r="K5" s="6" t="s">
        <v>16</v>
      </c>
      <c r="L5" s="6" t="s">
        <v>17</v>
      </c>
      <c r="M5" s="6" t="s">
        <v>12</v>
      </c>
      <c r="N5" s="6" t="s">
        <v>13</v>
      </c>
      <c r="O5" s="6" t="s">
        <v>14</v>
      </c>
      <c r="P5" s="6" t="s">
        <v>15</v>
      </c>
      <c r="Q5" s="6" t="s">
        <v>16</v>
      </c>
      <c r="R5" s="6" t="s">
        <v>17</v>
      </c>
      <c r="S5" s="6" t="s">
        <v>12</v>
      </c>
      <c r="T5" s="6" t="s">
        <v>13</v>
      </c>
      <c r="U5" s="6" t="s">
        <v>14</v>
      </c>
      <c r="V5" s="6" t="s">
        <v>15</v>
      </c>
      <c r="W5" s="6" t="s">
        <v>16</v>
      </c>
      <c r="X5" s="6" t="s">
        <v>17</v>
      </c>
      <c r="Y5" s="6" t="s">
        <v>12</v>
      </c>
      <c r="Z5" s="6" t="s">
        <v>13</v>
      </c>
      <c r="AA5" s="6" t="s">
        <v>14</v>
      </c>
      <c r="AB5" s="6" t="s">
        <v>15</v>
      </c>
      <c r="AC5" s="6" t="s">
        <v>16</v>
      </c>
      <c r="AD5" s="6" t="s">
        <v>17</v>
      </c>
      <c r="AE5" s="6" t="s">
        <v>12</v>
      </c>
      <c r="AF5" s="6" t="s">
        <v>13</v>
      </c>
      <c r="AG5" s="6" t="s">
        <v>14</v>
      </c>
      <c r="AH5" s="6" t="s">
        <v>15</v>
      </c>
      <c r="AI5" s="6" t="s">
        <v>16</v>
      </c>
      <c r="AJ5" s="6" t="s">
        <v>17</v>
      </c>
      <c r="AK5" s="6" t="s">
        <v>18</v>
      </c>
      <c r="AL5" s="6" t="s">
        <v>19</v>
      </c>
    </row>
    <row r="6" spans="1:41" ht="409.6" customHeight="1" thickBot="1">
      <c r="A6" s="9" t="s">
        <v>20</v>
      </c>
      <c r="B6" s="29" t="s">
        <v>21</v>
      </c>
      <c r="C6" s="28" t="s">
        <v>22</v>
      </c>
      <c r="D6" s="10" t="s">
        <v>23</v>
      </c>
      <c r="E6" s="11"/>
      <c r="F6" s="11"/>
      <c r="G6" s="12"/>
      <c r="H6" s="13"/>
      <c r="I6" s="13"/>
      <c r="J6" s="12"/>
      <c r="K6" s="13"/>
      <c r="L6" s="13"/>
      <c r="M6" s="12"/>
      <c r="N6" s="13"/>
      <c r="O6" s="13"/>
      <c r="P6" s="12"/>
      <c r="Q6" s="13"/>
      <c r="R6" s="13"/>
      <c r="S6" s="14"/>
      <c r="T6" s="13"/>
      <c r="U6" s="13"/>
      <c r="V6" s="14"/>
      <c r="W6" s="13"/>
      <c r="X6" s="13"/>
      <c r="Y6" s="19"/>
      <c r="Z6" s="17"/>
      <c r="AA6" s="17"/>
      <c r="AB6" s="18"/>
      <c r="AC6" s="17"/>
      <c r="AD6" s="17"/>
      <c r="AE6" s="14"/>
      <c r="AF6" s="13"/>
      <c r="AG6" s="13"/>
      <c r="AH6" s="12"/>
      <c r="AI6" s="13"/>
      <c r="AJ6" s="13"/>
      <c r="AK6" s="15" t="s">
        <v>24</v>
      </c>
      <c r="AL6" s="15" t="s">
        <v>24</v>
      </c>
    </row>
    <row r="7" spans="1:41" ht="283.5" customHeight="1" thickBot="1">
      <c r="A7" s="9" t="s">
        <v>25</v>
      </c>
      <c r="B7" s="9" t="s">
        <v>26</v>
      </c>
      <c r="C7" s="9" t="s">
        <v>27</v>
      </c>
      <c r="D7" s="10" t="s">
        <v>28</v>
      </c>
      <c r="E7" s="11" t="s">
        <v>29</v>
      </c>
      <c r="F7" s="11" t="s">
        <v>30</v>
      </c>
      <c r="G7" s="12" t="e">
        <f>+H7/I7</f>
        <v>#DIV/0!</v>
      </c>
      <c r="H7" s="13" t="e">
        <f>+N7+T7+Z7+AF7</f>
        <v>#DIV/0!</v>
      </c>
      <c r="I7" s="13" t="e">
        <f>+O7+U7+AA7+AG7</f>
        <v>#DIV/0!</v>
      </c>
      <c r="J7" s="12" t="e">
        <f>+K7/L7</f>
        <v>#DIV/0!</v>
      </c>
      <c r="K7" s="13" t="e">
        <f>+Q7+W7+AC7+AI7</f>
        <v>#DIV/0!</v>
      </c>
      <c r="L7" s="13" t="e">
        <f>+R7+X7+AD7+AJ7</f>
        <v>#DIV/0!</v>
      </c>
      <c r="M7" s="12" t="e">
        <f>(N7/O7)</f>
        <v>#DIV/0!</v>
      </c>
      <c r="N7" s="13" t="e">
        <f>'[1]Metas 2018proposito'!S7/'[1]Metas 2018proposito'!T7</f>
        <v>#DIV/0!</v>
      </c>
      <c r="O7" s="13" t="e">
        <f>'[1]Metas 2018proposito'!U7/'[1]Metas 2018proposito'!V7</f>
        <v>#DIV/0!</v>
      </c>
      <c r="P7" s="12" t="e">
        <f>(Q7/R7)</f>
        <v>#DIV/0!</v>
      </c>
      <c r="Q7" s="13" t="e">
        <f>+'[1]Metas 2018proposito'!X7/'[1]Metas 2018proposito'!Y7</f>
        <v>#DIV/0!</v>
      </c>
      <c r="R7" s="13" t="e">
        <f>+'[1]Metas 2018proposito'!Z7/'[1]Metas 2018proposito'!AA7</f>
        <v>#DIV/0!</v>
      </c>
      <c r="S7" s="14" t="e">
        <f>(T7/U7)</f>
        <v>#DIV/0!</v>
      </c>
      <c r="T7" s="13" t="e">
        <f>'[1]Metas 2018proposito'!Y7/'[1]Metas 2018proposito'!Z7</f>
        <v>#DIV/0!</v>
      </c>
      <c r="U7" s="13" t="e">
        <f>+'[1]Metas 2018proposito'!AE7/'[1]Metas 2018proposito'!AF7</f>
        <v>#DIV/0!</v>
      </c>
      <c r="V7" s="14" t="e">
        <f>(W7/X7)</f>
        <v>#DIV/0!</v>
      </c>
      <c r="W7" s="13" t="e">
        <f>+'[1]Metas 2018proposito'!AH7/'[1]Metas 2018proposito'!AI7</f>
        <v>#DIV/0!</v>
      </c>
      <c r="X7" s="13" t="e">
        <f>+'[1]Metas 2018proposito'!AJ7/'[1]Metas 2018proposito'!AK7</f>
        <v>#DIV/0!</v>
      </c>
      <c r="Y7" s="14"/>
      <c r="Z7" s="13"/>
      <c r="AA7" s="13"/>
      <c r="AB7" s="12"/>
      <c r="AC7" s="13"/>
      <c r="AD7" s="13"/>
      <c r="AE7" s="14" t="e">
        <f>(AF7/AG7)</f>
        <v>#DIV/0!</v>
      </c>
      <c r="AF7" s="13" t="e">
        <f>+'[1]Metas 2018proposito'!AW7/'[1]Metas 2018proposito'!AX7</f>
        <v>#DIV/0!</v>
      </c>
      <c r="AG7" s="13" t="e">
        <f>+'[1]Metas 2018proposito'!AY7/'[1]Metas 2018proposito'!AZ7</f>
        <v>#DIV/0!</v>
      </c>
      <c r="AH7" s="12" t="e">
        <f>(AI7/AJ7)</f>
        <v>#DIV/0!</v>
      </c>
      <c r="AI7" s="13" t="e">
        <f>+'[1]Metas 2018proposito'!BB7/'[1]Metas 2018proposito'!BC7</f>
        <v>#DIV/0!</v>
      </c>
      <c r="AJ7" s="13" t="e">
        <f>+'[1]Metas 2018proposito'!BD7/'[1]Metas 2018proposito'!BE7</f>
        <v>#DIV/0!</v>
      </c>
      <c r="AK7" s="15" t="s">
        <v>24</v>
      </c>
      <c r="AL7" s="15" t="s">
        <v>24</v>
      </c>
    </row>
    <row r="8" spans="1:41" ht="409.6" customHeight="1" thickBot="1">
      <c r="A8" s="9" t="s">
        <v>31</v>
      </c>
      <c r="B8" s="9" t="s">
        <v>32</v>
      </c>
      <c r="C8" s="9" t="s">
        <v>33</v>
      </c>
      <c r="D8" s="10" t="s">
        <v>34</v>
      </c>
      <c r="E8" s="11" t="s">
        <v>29</v>
      </c>
      <c r="F8" s="11" t="s">
        <v>30</v>
      </c>
      <c r="G8" s="16">
        <f>+H8/I8</f>
        <v>0.97560975609756095</v>
      </c>
      <c r="H8" s="17">
        <f>+N8+T8</f>
        <v>40</v>
      </c>
      <c r="I8" s="17">
        <f>+O8+U8</f>
        <v>41</v>
      </c>
      <c r="J8" s="18">
        <f t="shared" ref="J8:J14" si="0">+K8/L8</f>
        <v>0.84905660377358494</v>
      </c>
      <c r="K8" s="17">
        <f t="shared" ref="K8:L14" si="1">+Q8+W8+AC8+AI8</f>
        <v>90</v>
      </c>
      <c r="L8" s="17">
        <f t="shared" si="1"/>
        <v>106</v>
      </c>
      <c r="M8" s="16">
        <f t="shared" ref="M8:M14" si="2">(N8/O8)</f>
        <v>0.875</v>
      </c>
      <c r="N8" s="17">
        <f>+'[1]Metas 2018Componente 1'!O6</f>
        <v>14</v>
      </c>
      <c r="O8" s="17">
        <f>+'[1]Metas 2018Componente 1'!P6</f>
        <v>16</v>
      </c>
      <c r="P8" s="18">
        <f t="shared" ref="P8:P14" si="3">(Q8/R8)</f>
        <v>0.84615384615384615</v>
      </c>
      <c r="Q8" s="17">
        <f>+'[1]Metas 2018Componente 1'!R6</f>
        <v>11</v>
      </c>
      <c r="R8" s="17">
        <f>+'[1]Metas 2018Componente 1'!S6</f>
        <v>13</v>
      </c>
      <c r="S8" s="19">
        <f t="shared" ref="S8:S14" si="4">(T8/U8)</f>
        <v>1.04</v>
      </c>
      <c r="T8" s="17">
        <f>+'[1]Metas 2018Componente 1'!U6</f>
        <v>26</v>
      </c>
      <c r="U8" s="17">
        <f>+'[1]Metas 2018Componente 1'!V6</f>
        <v>25</v>
      </c>
      <c r="V8" s="20">
        <f t="shared" ref="V8:V14" si="5">(W8/X8)</f>
        <v>0.91428571428571426</v>
      </c>
      <c r="W8" s="17">
        <f>+'[1]Metas 2018Componente 1'!X6</f>
        <v>32</v>
      </c>
      <c r="X8" s="17">
        <f>+'[1]Metas 2018Componente 1'!Y6</f>
        <v>35</v>
      </c>
      <c r="Y8" s="19">
        <f t="shared" ref="Y8:Y14" si="6">(Z8/AA8)</f>
        <v>0.94</v>
      </c>
      <c r="Z8" s="17">
        <f>+'[1]Metas 2018Componente 1'!AA6</f>
        <v>47</v>
      </c>
      <c r="AA8" s="17">
        <f>+'[1]Metas 2018Componente 1'!AB6</f>
        <v>50</v>
      </c>
      <c r="AB8" s="18">
        <f t="shared" ref="AB8:AB14" si="7">(AC8/AD8)</f>
        <v>0.81034482758620685</v>
      </c>
      <c r="AC8" s="17">
        <v>47</v>
      </c>
      <c r="AD8" s="17">
        <v>58</v>
      </c>
      <c r="AE8" s="19">
        <f t="shared" ref="AE8:AE14" si="8">(AF8/AG8)</f>
        <v>1.0909090909090908</v>
      </c>
      <c r="AF8" s="17">
        <f>+'[1]Metas 2018Componente 1'!AG6</f>
        <v>12</v>
      </c>
      <c r="AG8" s="17">
        <f>+'[1]Metas 2018Componente 1'!AH6</f>
        <v>11</v>
      </c>
      <c r="AH8" s="18" t="e">
        <f t="shared" ref="AH8:AH14" si="9">(AI8/AJ8)</f>
        <v>#DIV/0!</v>
      </c>
      <c r="AI8" s="17">
        <f>+'[1]Metas 2018Componente 1'!AJ6</f>
        <v>0</v>
      </c>
      <c r="AJ8" s="17">
        <f>+'[1]Metas 2018Componente 1'!AK6</f>
        <v>0</v>
      </c>
      <c r="AK8" s="21" t="s">
        <v>35</v>
      </c>
      <c r="AL8" s="21" t="s">
        <v>36</v>
      </c>
      <c r="AM8" s="15"/>
      <c r="AN8" s="15"/>
      <c r="AO8" s="16">
        <f>+AB8-Y8</f>
        <v>-0.1296551724137931</v>
      </c>
    </row>
    <row r="9" spans="1:41" ht="331.5" customHeight="1" thickBot="1">
      <c r="A9" s="9" t="s">
        <v>37</v>
      </c>
      <c r="B9" s="9" t="s">
        <v>38</v>
      </c>
      <c r="C9" s="9" t="s">
        <v>39</v>
      </c>
      <c r="D9" s="10" t="s">
        <v>40</v>
      </c>
      <c r="E9" s="11" t="s">
        <v>29</v>
      </c>
      <c r="F9" s="11" t="s">
        <v>30</v>
      </c>
      <c r="G9" s="12">
        <f t="shared" ref="G9:G14" si="10">+H9/I9</f>
        <v>1</v>
      </c>
      <c r="H9" s="13">
        <f t="shared" ref="H9:I14" si="11">+N9+T9</f>
        <v>29</v>
      </c>
      <c r="I9" s="13">
        <f t="shared" si="11"/>
        <v>29</v>
      </c>
      <c r="J9" s="12">
        <f t="shared" si="0"/>
        <v>1.103448275862069</v>
      </c>
      <c r="K9" s="13">
        <f t="shared" si="1"/>
        <v>32</v>
      </c>
      <c r="L9" s="13">
        <f t="shared" si="1"/>
        <v>29</v>
      </c>
      <c r="M9" s="12">
        <f t="shared" si="2"/>
        <v>1</v>
      </c>
      <c r="N9" s="13">
        <f>+'[1]Metas 2018Componente 2'!O6</f>
        <v>29</v>
      </c>
      <c r="O9" s="13">
        <f>+'[1]Metas 2018Componente 2'!P6</f>
        <v>29</v>
      </c>
      <c r="P9" s="12">
        <f t="shared" si="3"/>
        <v>0.82758620689655171</v>
      </c>
      <c r="Q9" s="13">
        <f>+'[1]Metas 2018Componente 2'!R6</f>
        <v>24</v>
      </c>
      <c r="R9" s="13">
        <f>+'[1]Metas 2018Componente 2'!S6</f>
        <v>29</v>
      </c>
      <c r="S9" s="14" t="e">
        <f t="shared" si="4"/>
        <v>#DIV/0!</v>
      </c>
      <c r="T9" s="13">
        <f>+'[1]Metas 2018Componente 2'!U6</f>
        <v>0</v>
      </c>
      <c r="U9" s="13">
        <f>+'[1]Metas 2018Componente 2'!V6</f>
        <v>0</v>
      </c>
      <c r="V9" s="14" t="e">
        <f t="shared" si="5"/>
        <v>#DIV/0!</v>
      </c>
      <c r="W9" s="13">
        <f>+'[1]Metas 2018Componente 2'!X6</f>
        <v>6</v>
      </c>
      <c r="X9" s="13">
        <f>+'[1]Metas 2018Componente 2'!Y6</f>
        <v>0</v>
      </c>
      <c r="Y9" s="14" t="e">
        <f t="shared" si="6"/>
        <v>#DIV/0!</v>
      </c>
      <c r="Z9" s="13">
        <f>+'[1]Metas 2018Componente 2'!AA6</f>
        <v>0</v>
      </c>
      <c r="AA9" s="13">
        <f>+'[1]Metas 2018Componente 2'!AB6</f>
        <v>0</v>
      </c>
      <c r="AB9" s="12" t="e">
        <f t="shared" si="7"/>
        <v>#DIV/0!</v>
      </c>
      <c r="AC9" s="13">
        <v>2</v>
      </c>
      <c r="AD9" s="13">
        <v>0</v>
      </c>
      <c r="AE9" s="14" t="e">
        <f t="shared" si="8"/>
        <v>#DIV/0!</v>
      </c>
      <c r="AF9" s="13">
        <f>+'[1]Metas 2018Componente 2'!AG6</f>
        <v>0</v>
      </c>
      <c r="AG9" s="13">
        <f>+'[1]Metas 2018Componente 2'!AH6</f>
        <v>0</v>
      </c>
      <c r="AH9" s="12" t="e">
        <f t="shared" si="9"/>
        <v>#DIV/0!</v>
      </c>
      <c r="AI9" s="13">
        <f>+'[1]Metas 2018Componente 2'!AJ6</f>
        <v>0</v>
      </c>
      <c r="AJ9" s="13">
        <f>+'[1]Metas 2018Componente 2'!AK6</f>
        <v>0</v>
      </c>
      <c r="AK9" s="21" t="s">
        <v>41</v>
      </c>
      <c r="AL9" s="21" t="s">
        <v>42</v>
      </c>
      <c r="AM9" s="15"/>
      <c r="AN9" s="15"/>
      <c r="AO9" s="16" t="e">
        <f t="shared" ref="AO9:AO14" si="12">+AB9-Y9</f>
        <v>#DIV/0!</v>
      </c>
    </row>
    <row r="10" spans="1:41" ht="409.6" customHeight="1" thickBot="1">
      <c r="A10" s="9" t="s">
        <v>43</v>
      </c>
      <c r="B10" s="9" t="s">
        <v>44</v>
      </c>
      <c r="C10" s="9" t="s">
        <v>45</v>
      </c>
      <c r="D10" s="10" t="s">
        <v>46</v>
      </c>
      <c r="E10" s="11" t="s">
        <v>29</v>
      </c>
      <c r="F10" s="11" t="s">
        <v>30</v>
      </c>
      <c r="G10" s="16">
        <f t="shared" si="10"/>
        <v>0.97222222222222221</v>
      </c>
      <c r="H10" s="17">
        <f>+N10+T10</f>
        <v>35</v>
      </c>
      <c r="I10" s="17">
        <f>+O10+U10</f>
        <v>36</v>
      </c>
      <c r="J10" s="18">
        <f t="shared" si="0"/>
        <v>2.0444444444444443</v>
      </c>
      <c r="K10" s="17">
        <f t="shared" si="1"/>
        <v>92</v>
      </c>
      <c r="L10" s="17">
        <f t="shared" si="1"/>
        <v>45</v>
      </c>
      <c r="M10" s="16">
        <f t="shared" si="2"/>
        <v>0.95454545454545459</v>
      </c>
      <c r="N10" s="17">
        <f>+'[1]Metas 2018Actividad 1.1'!O6</f>
        <v>21</v>
      </c>
      <c r="O10" s="17">
        <f>+'[1]Metas 2018Actividad 1.1'!P6</f>
        <v>22</v>
      </c>
      <c r="P10" s="18">
        <f t="shared" si="3"/>
        <v>0.59090909090909094</v>
      </c>
      <c r="Q10" s="17">
        <f>+'[1]Metas 2018Actividad 1.1'!R6</f>
        <v>13</v>
      </c>
      <c r="R10" s="17">
        <f>+'[1]Metas 2018Actividad 1.1'!S6</f>
        <v>22</v>
      </c>
      <c r="S10" s="19">
        <f t="shared" si="4"/>
        <v>1</v>
      </c>
      <c r="T10" s="17">
        <f>+'[1]Metas 2018Actividad 1.1'!U6</f>
        <v>14</v>
      </c>
      <c r="U10" s="17">
        <f>+'[1]Metas 2018Actividad 1.1'!V6</f>
        <v>14</v>
      </c>
      <c r="V10" s="18">
        <f t="shared" si="5"/>
        <v>2.3571428571428572</v>
      </c>
      <c r="W10" s="17">
        <f>+'[1]Metas 2018Actividad 1.1'!X6</f>
        <v>33</v>
      </c>
      <c r="X10" s="17">
        <f>+'[1]Metas 2018Actividad 1.1'!Y6</f>
        <v>14</v>
      </c>
      <c r="Y10" s="19">
        <f t="shared" si="6"/>
        <v>1</v>
      </c>
      <c r="Z10" s="17">
        <f>+'[1]Metas 2018Actividad 1.1'!AA6</f>
        <v>9</v>
      </c>
      <c r="AA10" s="17">
        <f>+'[1]Metas 2018Actividad 1.1'!AB6</f>
        <v>9</v>
      </c>
      <c r="AB10" s="18">
        <f t="shared" si="7"/>
        <v>5.1111111111111107</v>
      </c>
      <c r="AC10" s="17">
        <v>46</v>
      </c>
      <c r="AD10" s="17">
        <v>9</v>
      </c>
      <c r="AE10" s="19">
        <f t="shared" si="8"/>
        <v>1</v>
      </c>
      <c r="AF10" s="17">
        <f>+'[1]Metas 2018Actividad 1.1'!AG6</f>
        <v>5</v>
      </c>
      <c r="AG10" s="17">
        <f>+'[1]Metas 2018Actividad 1.1'!AH6</f>
        <v>5</v>
      </c>
      <c r="AH10" s="18" t="e">
        <f t="shared" si="9"/>
        <v>#DIV/0!</v>
      </c>
      <c r="AI10" s="17">
        <f>+'[1]Metas 2018Actividad 1.1'!AJ6</f>
        <v>0</v>
      </c>
      <c r="AJ10" s="17">
        <f>+'[1]Metas 2018Actividad 1.1'!AK6</f>
        <v>0</v>
      </c>
      <c r="AK10" s="21" t="s">
        <v>47</v>
      </c>
      <c r="AL10" s="21" t="s">
        <v>48</v>
      </c>
      <c r="AM10" s="15"/>
      <c r="AN10" s="15"/>
      <c r="AO10" s="16">
        <f t="shared" si="12"/>
        <v>4.1111111111111107</v>
      </c>
    </row>
    <row r="11" spans="1:41" ht="408.75" customHeight="1" thickBot="1">
      <c r="A11" s="9" t="s">
        <v>49</v>
      </c>
      <c r="B11" s="9" t="s">
        <v>50</v>
      </c>
      <c r="C11" s="9" t="s">
        <v>51</v>
      </c>
      <c r="D11" s="10" t="s">
        <v>52</v>
      </c>
      <c r="E11" s="11" t="s">
        <v>29</v>
      </c>
      <c r="F11" s="11" t="s">
        <v>30</v>
      </c>
      <c r="G11" s="12">
        <f t="shared" si="10"/>
        <v>0.92592592592592593</v>
      </c>
      <c r="H11" s="13">
        <f t="shared" si="11"/>
        <v>50</v>
      </c>
      <c r="I11" s="13">
        <f>+O11+U11</f>
        <v>54</v>
      </c>
      <c r="J11" s="12">
        <f t="shared" si="0"/>
        <v>1</v>
      </c>
      <c r="K11" s="13">
        <f t="shared" si="1"/>
        <v>164</v>
      </c>
      <c r="L11" s="13">
        <f t="shared" si="1"/>
        <v>164</v>
      </c>
      <c r="M11" s="12">
        <f t="shared" si="2"/>
        <v>0.92</v>
      </c>
      <c r="N11" s="13">
        <f>+'[1]Metas 2018Actividad 1.2'!O6</f>
        <v>23</v>
      </c>
      <c r="O11" s="13">
        <f>+'[1]Metas 2018Actividad 1.2'!P6</f>
        <v>25</v>
      </c>
      <c r="P11" s="12">
        <f t="shared" si="3"/>
        <v>1</v>
      </c>
      <c r="Q11" s="13">
        <f>+'[1]Metas 2018Actividad 1.2'!R6</f>
        <v>27</v>
      </c>
      <c r="R11" s="13">
        <f>+'[1]Metas 2018Actividad 1.2'!S6</f>
        <v>27</v>
      </c>
      <c r="S11" s="12">
        <f t="shared" si="4"/>
        <v>0.93103448275862066</v>
      </c>
      <c r="T11" s="13">
        <f>+'[1]Metas 2018Actividad 1.2'!U6</f>
        <v>27</v>
      </c>
      <c r="U11" s="13">
        <f>+'[1]Metas 2018Actividad 1.2'!V6</f>
        <v>29</v>
      </c>
      <c r="V11" s="12">
        <f t="shared" si="5"/>
        <v>1</v>
      </c>
      <c r="W11" s="13">
        <f>+'[1]Metas 2018Actividad 1.2'!X6</f>
        <v>95</v>
      </c>
      <c r="X11" s="13">
        <f>+'[1]Metas 2018Actividad 1.2'!Y6</f>
        <v>95</v>
      </c>
      <c r="Y11" s="14">
        <f t="shared" si="6"/>
        <v>1</v>
      </c>
      <c r="Z11" s="13">
        <f>+'[1]Metas 2018Actividad 1.2'!AA6</f>
        <v>46</v>
      </c>
      <c r="AA11" s="13">
        <f>+'[1]Metas 2018Actividad 1.2'!AB6</f>
        <v>46</v>
      </c>
      <c r="AB11" s="12">
        <f t="shared" si="7"/>
        <v>1</v>
      </c>
      <c r="AC11" s="13">
        <v>42</v>
      </c>
      <c r="AD11" s="13">
        <v>42</v>
      </c>
      <c r="AE11" s="14">
        <f t="shared" si="8"/>
        <v>1</v>
      </c>
      <c r="AF11" s="13">
        <f>+'[1]Metas 2018Actividad 1.2'!AG6</f>
        <v>14</v>
      </c>
      <c r="AG11" s="13">
        <f>+'[1]Metas 2018Actividad 1.2'!AH6</f>
        <v>14</v>
      </c>
      <c r="AH11" s="12" t="e">
        <f t="shared" si="9"/>
        <v>#DIV/0!</v>
      </c>
      <c r="AI11" s="13">
        <f>+'[1]Metas 2018Actividad 1.2'!AJ6</f>
        <v>0</v>
      </c>
      <c r="AJ11" s="13">
        <f>+'[1]Metas 2018Actividad 1.2'!AK6</f>
        <v>0</v>
      </c>
      <c r="AK11" s="21" t="s">
        <v>53</v>
      </c>
      <c r="AL11" s="21" t="s">
        <v>54</v>
      </c>
      <c r="AM11" s="15"/>
      <c r="AN11" s="15"/>
      <c r="AO11" s="16">
        <f t="shared" si="12"/>
        <v>0</v>
      </c>
    </row>
    <row r="12" spans="1:41" ht="409.6" customHeight="1" thickBot="1">
      <c r="A12" s="9" t="s">
        <v>55</v>
      </c>
      <c r="B12" s="9" t="s">
        <v>56</v>
      </c>
      <c r="C12" s="9" t="s">
        <v>57</v>
      </c>
      <c r="D12" s="10" t="s">
        <v>58</v>
      </c>
      <c r="E12" s="11" t="s">
        <v>29</v>
      </c>
      <c r="F12" s="11" t="s">
        <v>30</v>
      </c>
      <c r="G12" s="16">
        <f t="shared" si="10"/>
        <v>0.94827586206896552</v>
      </c>
      <c r="H12" s="17">
        <f t="shared" si="11"/>
        <v>55</v>
      </c>
      <c r="I12" s="17">
        <f t="shared" si="11"/>
        <v>58</v>
      </c>
      <c r="J12" s="18">
        <f t="shared" si="0"/>
        <v>0.92452830188679247</v>
      </c>
      <c r="K12" s="17">
        <f t="shared" si="1"/>
        <v>98</v>
      </c>
      <c r="L12" s="17">
        <f t="shared" si="1"/>
        <v>106</v>
      </c>
      <c r="M12" s="16">
        <f t="shared" si="2"/>
        <v>0.83333333333333337</v>
      </c>
      <c r="N12" s="17">
        <f>+'[1]Metas 2018Actividad 1.3'!O6</f>
        <v>20</v>
      </c>
      <c r="O12" s="17">
        <f>+'[1]Metas 2018Actividad 1.3'!P6</f>
        <v>24</v>
      </c>
      <c r="P12" s="18">
        <f t="shared" si="3"/>
        <v>0.61538461538461542</v>
      </c>
      <c r="Q12" s="17">
        <f>+'[1]Metas 2018Actividad 1.3'!R6</f>
        <v>8</v>
      </c>
      <c r="R12" s="17">
        <f>+'[1]Metas 2018Actividad 1.3'!S6</f>
        <v>13</v>
      </c>
      <c r="S12" s="16">
        <f t="shared" si="4"/>
        <v>1.0294117647058822</v>
      </c>
      <c r="T12" s="17">
        <f>+'[1]Metas 2018Actividad 1.3'!U6</f>
        <v>35</v>
      </c>
      <c r="U12" s="17">
        <f>+'[1]Metas 2018Actividad 1.3'!V6</f>
        <v>34</v>
      </c>
      <c r="V12" s="18">
        <f t="shared" si="5"/>
        <v>1</v>
      </c>
      <c r="W12" s="17">
        <f>+'[1]Metas 2018Actividad 1.3'!X6</f>
        <v>35</v>
      </c>
      <c r="X12" s="17">
        <f>+'[1]Metas 2018Actividad 1.3'!Y6</f>
        <v>35</v>
      </c>
      <c r="Y12" s="19">
        <f t="shared" si="6"/>
        <v>1</v>
      </c>
      <c r="Z12" s="17">
        <f>+'[1]Metas 2018Actividad 1.3'!AA6</f>
        <v>45</v>
      </c>
      <c r="AA12" s="17">
        <f>+'[1]Metas 2018Actividad 1.3'!AB6</f>
        <v>45</v>
      </c>
      <c r="AB12" s="18">
        <f t="shared" si="7"/>
        <v>0.94827586206896552</v>
      </c>
      <c r="AC12" s="17">
        <v>55</v>
      </c>
      <c r="AD12" s="17">
        <v>58</v>
      </c>
      <c r="AE12" s="19">
        <f t="shared" si="8"/>
        <v>1.1000000000000001</v>
      </c>
      <c r="AF12" s="17">
        <f>+'[1]Metas 2018Actividad 1.3'!AG6</f>
        <v>11</v>
      </c>
      <c r="AG12" s="17">
        <f>+'[1]Metas 2018Actividad 1.3'!AH6</f>
        <v>10</v>
      </c>
      <c r="AH12" s="18" t="e">
        <f t="shared" si="9"/>
        <v>#DIV/0!</v>
      </c>
      <c r="AI12" s="17">
        <f>+'[1]Metas 2018Actividad 1.3'!AJ6</f>
        <v>0</v>
      </c>
      <c r="AJ12" s="17">
        <f>+'[1]Metas 2018Actividad 1.3'!AK6</f>
        <v>0</v>
      </c>
      <c r="AK12" s="21" t="s">
        <v>59</v>
      </c>
      <c r="AL12" s="21" t="s">
        <v>60</v>
      </c>
      <c r="AM12" s="23"/>
      <c r="AN12" s="15"/>
      <c r="AO12" s="16">
        <f t="shared" si="12"/>
        <v>-5.1724137931034475E-2</v>
      </c>
    </row>
    <row r="13" spans="1:41" ht="409.6" customHeight="1" thickBot="1">
      <c r="A13" s="9" t="s">
        <v>61</v>
      </c>
      <c r="B13" s="9" t="s">
        <v>62</v>
      </c>
      <c r="C13" s="9" t="s">
        <v>63</v>
      </c>
      <c r="D13" s="10" t="s">
        <v>64</v>
      </c>
      <c r="E13" s="11" t="s">
        <v>29</v>
      </c>
      <c r="F13" s="11" t="s">
        <v>30</v>
      </c>
      <c r="G13" s="12">
        <f t="shared" si="10"/>
        <v>0.96261682242990654</v>
      </c>
      <c r="H13" s="13">
        <f t="shared" si="11"/>
        <v>103</v>
      </c>
      <c r="I13" s="13">
        <f t="shared" si="11"/>
        <v>107</v>
      </c>
      <c r="J13" s="12">
        <f t="shared" si="0"/>
        <v>0.99397590361445787</v>
      </c>
      <c r="K13" s="13">
        <f t="shared" si="1"/>
        <v>165</v>
      </c>
      <c r="L13" s="13">
        <f t="shared" si="1"/>
        <v>166</v>
      </c>
      <c r="M13" s="12">
        <f t="shared" si="2"/>
        <v>0.94444444444444442</v>
      </c>
      <c r="N13" s="13">
        <f>+'[1]Metas 2018Actividad 1.4'!O6</f>
        <v>34</v>
      </c>
      <c r="O13" s="13">
        <f>+'[1]Metas 2018Actividad 1.4'!P6</f>
        <v>36</v>
      </c>
      <c r="P13" s="12">
        <f t="shared" si="3"/>
        <v>0.98305084745762716</v>
      </c>
      <c r="Q13" s="13">
        <f>+'[1]Metas 2018Actividad 1.4'!R6</f>
        <v>58</v>
      </c>
      <c r="R13" s="13">
        <f>+'[1]Metas 2018Actividad 1.4'!S6</f>
        <v>59</v>
      </c>
      <c r="S13" s="12">
        <f t="shared" si="4"/>
        <v>0.971830985915493</v>
      </c>
      <c r="T13" s="13">
        <f>+'[1]Metas 2018Actividad 1.4'!U6</f>
        <v>69</v>
      </c>
      <c r="U13" s="13">
        <f>+'[1]Metas 2018Actividad 1.4'!V6</f>
        <v>71</v>
      </c>
      <c r="V13" s="12">
        <f t="shared" si="5"/>
        <v>1.0169491525423728</v>
      </c>
      <c r="W13" s="13">
        <f>+'[1]Metas 2018Actividad 1.4'!X6</f>
        <v>60</v>
      </c>
      <c r="X13" s="13">
        <f>+'[1]Metas 2018Actividad 1.4'!Y6</f>
        <v>59</v>
      </c>
      <c r="Y13" s="14">
        <f t="shared" si="6"/>
        <v>0.98148148148148151</v>
      </c>
      <c r="Z13" s="13">
        <f>+'[1]Metas 2018Actividad 1.4'!AA6</f>
        <v>53</v>
      </c>
      <c r="AA13" s="13">
        <f>+'[1]Metas 2018Actividad 1.4'!AB6</f>
        <v>54</v>
      </c>
      <c r="AB13" s="12">
        <f t="shared" si="7"/>
        <v>0.97916666666666663</v>
      </c>
      <c r="AC13" s="13">
        <v>47</v>
      </c>
      <c r="AD13" s="13">
        <v>48</v>
      </c>
      <c r="AE13" s="14">
        <f t="shared" si="8"/>
        <v>1</v>
      </c>
      <c r="AF13" s="13">
        <f>+'[1]Metas 2018Actividad 1.4'!AG6</f>
        <v>66</v>
      </c>
      <c r="AG13" s="13">
        <f>+'[1]Metas 2018Actividad 1.4'!AH6</f>
        <v>66</v>
      </c>
      <c r="AH13" s="12" t="e">
        <f t="shared" si="9"/>
        <v>#DIV/0!</v>
      </c>
      <c r="AI13" s="13">
        <f>+'[1]Metas 2018Actividad 1.4'!AJ6</f>
        <v>0</v>
      </c>
      <c r="AJ13" s="13">
        <f>+'[1]Metas 2018Actividad 1.4'!AK6</f>
        <v>0</v>
      </c>
      <c r="AK13" s="22" t="s">
        <v>65</v>
      </c>
      <c r="AL13" s="21" t="s">
        <v>66</v>
      </c>
      <c r="AM13" s="15"/>
      <c r="AN13" s="15"/>
      <c r="AO13" s="16">
        <f t="shared" si="12"/>
        <v>-2.3148148148148806E-3</v>
      </c>
    </row>
    <row r="14" spans="1:41" ht="321.75" customHeight="1" thickBot="1">
      <c r="A14" s="9" t="s">
        <v>67</v>
      </c>
      <c r="B14" s="9" t="s">
        <v>68</v>
      </c>
      <c r="C14" s="9" t="s">
        <v>69</v>
      </c>
      <c r="D14" s="10" t="s">
        <v>70</v>
      </c>
      <c r="E14" s="11" t="s">
        <v>29</v>
      </c>
      <c r="F14" s="11" t="s">
        <v>30</v>
      </c>
      <c r="G14" s="18">
        <f t="shared" si="10"/>
        <v>0.7142857142857143</v>
      </c>
      <c r="H14" s="24">
        <f t="shared" si="11"/>
        <v>25</v>
      </c>
      <c r="I14" s="24">
        <f t="shared" si="11"/>
        <v>35</v>
      </c>
      <c r="J14" s="18">
        <f t="shared" si="0"/>
        <v>0.62857142857142856</v>
      </c>
      <c r="K14" s="24">
        <f t="shared" si="1"/>
        <v>22</v>
      </c>
      <c r="L14" s="24">
        <f t="shared" si="1"/>
        <v>35</v>
      </c>
      <c r="M14" s="18">
        <f t="shared" si="2"/>
        <v>0.7142857142857143</v>
      </c>
      <c r="N14" s="24">
        <f>+'[1]Metas 2018 Actividad 2.1'!O6</f>
        <v>25</v>
      </c>
      <c r="O14" s="24">
        <f>+'[1]Metas 2018 Actividad 2.1'!P6</f>
        <v>35</v>
      </c>
      <c r="P14" s="18">
        <f t="shared" si="3"/>
        <v>0.62857142857142856</v>
      </c>
      <c r="Q14" s="24">
        <f>+'[1]Metas 2018 Actividad 2.1'!R6</f>
        <v>22</v>
      </c>
      <c r="R14" s="24">
        <f>+'[1]Metas 2018 Actividad 2.1'!S6</f>
        <v>35</v>
      </c>
      <c r="S14" s="20" t="e">
        <f t="shared" si="4"/>
        <v>#DIV/0!</v>
      </c>
      <c r="T14" s="24">
        <f>+'[1]Metas 2018 Actividad 2.1'!U6</f>
        <v>0</v>
      </c>
      <c r="U14" s="24">
        <f>+'[1]Metas 2018 Actividad 2.1'!V6</f>
        <v>0</v>
      </c>
      <c r="V14" s="20" t="e">
        <f t="shared" si="5"/>
        <v>#DIV/0!</v>
      </c>
      <c r="W14" s="24">
        <f>+'[1]Metas 2018 Actividad 2.1'!X6</f>
        <v>0</v>
      </c>
      <c r="X14" s="24">
        <f>+'[1]Metas 2018 Actividad 2.1'!Y6</f>
        <v>0</v>
      </c>
      <c r="Y14" s="20" t="e">
        <f t="shared" si="6"/>
        <v>#DIV/0!</v>
      </c>
      <c r="Z14" s="24">
        <f>+'[1]Metas 2018 Actividad 2.1'!AA6</f>
        <v>0</v>
      </c>
      <c r="AA14" s="24">
        <f>+'[1]Metas 2018 Actividad 2.1'!AB6</f>
        <v>0</v>
      </c>
      <c r="AB14" s="18" t="e">
        <f t="shared" si="7"/>
        <v>#DIV/0!</v>
      </c>
      <c r="AC14" s="24">
        <f>+'[1]Metas 2018 Actividad 2.1'!AD6</f>
        <v>0</v>
      </c>
      <c r="AD14" s="24">
        <f>+'[1]Metas 2018 Actividad 2.1'!AE6</f>
        <v>0</v>
      </c>
      <c r="AE14" s="20" t="e">
        <f t="shared" si="8"/>
        <v>#DIV/0!</v>
      </c>
      <c r="AF14" s="24">
        <f>+'[1]Metas 2018 Actividad 2.1'!AG6</f>
        <v>0</v>
      </c>
      <c r="AG14" s="24">
        <f>+'[1]Metas 2018 Actividad 2.1'!AH6</f>
        <v>0</v>
      </c>
      <c r="AH14" s="18" t="e">
        <f t="shared" si="9"/>
        <v>#DIV/0!</v>
      </c>
      <c r="AI14" s="24">
        <f>+'[1]Metas 2018 Actividad 2.1'!AJ6</f>
        <v>0</v>
      </c>
      <c r="AJ14" s="24">
        <f>+'[1]Metas 2018 Actividad 2.1'!AK6</f>
        <v>0</v>
      </c>
      <c r="AK14" s="21" t="s">
        <v>71</v>
      </c>
      <c r="AL14" s="21" t="s">
        <v>71</v>
      </c>
      <c r="AM14" s="25"/>
      <c r="AN14" s="25"/>
      <c r="AO14" s="16" t="e">
        <f t="shared" si="12"/>
        <v>#DIV/0!</v>
      </c>
    </row>
    <row r="15" spans="1:41" ht="64.5">
      <c r="G15" s="26"/>
      <c r="AK15" s="27"/>
    </row>
  </sheetData>
  <mergeCells count="6">
    <mergeCell ref="A3:AL3"/>
    <mergeCell ref="G4:L4"/>
    <mergeCell ref="M4:R4"/>
    <mergeCell ref="S4:X4"/>
    <mergeCell ref="Y4:AD4"/>
    <mergeCell ref="AE4:AJ4"/>
  </mergeCells>
  <printOptions horizontalCentered="1"/>
  <pageMargins left="0.9055118110236221" right="0.31496062992125984" top="0.35433070866141736" bottom="0.35433070866141736" header="0.31496062992125984" footer="0.31496062992125984"/>
  <pageSetup scale="20" orientation="portrait" r:id="rId1"/>
  <headerFooter>
    <oddFooter>&amp;R&amp;F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HAZTHMS366H4-260687506-2982</_dlc_DocId>
    <_dlc_DocIdUrl xmlns="7bca82a3-7548-4c8d-b007-daa3f89b3500">
      <Url>https://conacytmx.sharepoint.com/sites/Evaluacion SIICYT/_layouts/15/DocIdRedir.aspx?ID=HAZTHMS366H4-260687506-2982</Url>
      <Description>HAZTHMS366H4-260687506-2982</Description>
    </_dlc_DocIdUrl>
    <PublishingExpirationDate xmlns="http://schemas.microsoft.com/sharepoint/v3" xsi:nil="true"/>
    <PublishingStartDate xmlns="http://schemas.microsoft.com/sharepoint/v3" xsi:nil="true"/>
  </documentManagement>
</p:properties>
</file>

<file path=customXml/item4.xml><?xml version="1.0" encoding="utf-8"?>
<?mso-contentType ?>
<FormTemplates xmlns="http://schemas.microsoft.com/sharepoint/v3/contenttype/forms"/>
</file>

<file path=customXml/itemProps1.xml><?xml version="1.0" encoding="utf-8"?>
<ds:datastoreItem xmlns:ds="http://schemas.openxmlformats.org/officeDocument/2006/customXml" ds:itemID="{6794A68D-A83C-4D71-949B-AC332D41ECA0}"/>
</file>

<file path=customXml/itemProps2.xml><?xml version="1.0" encoding="utf-8"?>
<ds:datastoreItem xmlns:ds="http://schemas.openxmlformats.org/officeDocument/2006/customXml" ds:itemID="{5A4752C2-9F2E-4DBA-B52D-DD8F195F2842}"/>
</file>

<file path=customXml/itemProps3.xml><?xml version="1.0" encoding="utf-8"?>
<ds:datastoreItem xmlns:ds="http://schemas.openxmlformats.org/officeDocument/2006/customXml" ds:itemID="{EE84263A-57D5-46EF-A221-A9F888981075}"/>
</file>

<file path=customXml/itemProps4.xml><?xml version="1.0" encoding="utf-8"?>
<ds:datastoreItem xmlns:ds="http://schemas.openxmlformats.org/officeDocument/2006/customXml" ds:itemID="{01AB18E6-3C55-4EF5-A471-878F324B1CA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sruizm@conacyt.mx</dc:creator>
  <cp:keywords/>
  <dc:description/>
  <cp:lastModifiedBy>Juan Braulio Rivera Lomas</cp:lastModifiedBy>
  <cp:revision/>
  <dcterms:created xsi:type="dcterms:W3CDTF">2018-07-07T01:00:56Z</dcterms:created>
  <dcterms:modified xsi:type="dcterms:W3CDTF">2018-10-09T20:50:52Z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bbdb1ca6-2aea-4974-b4c6-21efd8785345</vt:lpwstr>
  </property>
</Properties>
</file>